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715" activeTab="0"/>
  </bookViews>
  <sheets>
    <sheet name="Bilanss" sheetId="1" r:id="rId1"/>
    <sheet name="tulude-kulude aruanne" sheetId="2" r:id="rId2"/>
    <sheet name="Kassaline täitmine" sheetId="3" r:id="rId3"/>
    <sheet name="lisa 2 kulud" sheetId="4" r:id="rId4"/>
    <sheet name="lisa 1 tulud" sheetId="5" r:id="rId5"/>
    <sheet name="rahavoogude aruanne" sheetId="6" r:id="rId6"/>
  </sheets>
  <definedNames/>
  <calcPr fullCalcOnLoad="1"/>
</workbook>
</file>

<file path=xl/sharedStrings.xml><?xml version="1.0" encoding="utf-8"?>
<sst xmlns="http://schemas.openxmlformats.org/spreadsheetml/2006/main" count="427" uniqueCount="348">
  <si>
    <t>Bilansikirjete sisu</t>
  </si>
  <si>
    <t>Aruandeaasta</t>
  </si>
  <si>
    <t>Eelneva aasta</t>
  </si>
  <si>
    <t>A K T I V A</t>
  </si>
  <si>
    <t>Kassa-ja pangakontod</t>
  </si>
  <si>
    <t>Pank</t>
  </si>
  <si>
    <t>Mitmesugused lühiajalised nõuded</t>
  </si>
  <si>
    <t>Mitmesugused  nõuded</t>
  </si>
  <si>
    <t>Ettemakstud tulevaste perioodide kulud</t>
  </si>
  <si>
    <t>Ettemakstud maksud</t>
  </si>
  <si>
    <t>Materiaalne põhivara</t>
  </si>
  <si>
    <t>Maa ja ehitised</t>
  </si>
  <si>
    <t>Muu inventar, tööriistad, muud</t>
  </si>
  <si>
    <t>Kokku materiaalne põhivara:</t>
  </si>
  <si>
    <t>AKTIVA KOKKU:</t>
  </si>
  <si>
    <t>Põhivara kulum (miinus)</t>
  </si>
  <si>
    <t>PASSIVA</t>
  </si>
  <si>
    <t>Lühiajalised kohustused</t>
  </si>
  <si>
    <t>Muud lühiajalised kohustused</t>
  </si>
  <si>
    <t>Personali maksukohustused</t>
  </si>
  <si>
    <t>Kohustused töötajatele</t>
  </si>
  <si>
    <t>Ettemakstud tulevaste perioodide tulud</t>
  </si>
  <si>
    <t>ja aruandeperioodil maksmata tulud</t>
  </si>
  <si>
    <t>Kapital</t>
  </si>
  <si>
    <t>Eelmise aasta tulem</t>
  </si>
  <si>
    <t>Aruandeaasta tulem</t>
  </si>
  <si>
    <t>Kokku kapital:</t>
  </si>
  <si>
    <t>PASSIVA KOKKU</t>
  </si>
  <si>
    <t>Asutuse juht:</t>
  </si>
  <si>
    <t xml:space="preserve">Pearaamatupidaja: </t>
  </si>
  <si>
    <t>Ida-Virumaa Spordiliit</t>
  </si>
  <si>
    <t>reg.nr. 80045596</t>
  </si>
  <si>
    <t>RAAMATUPIDAMISE BILANSS</t>
  </si>
  <si>
    <t>TULUDE JA KULUDE ARUANNE</t>
  </si>
  <si>
    <t>Tegevustulud</t>
  </si>
  <si>
    <t>Tulu eelarvest</t>
  </si>
  <si>
    <t>Tegevustulud kokku:</t>
  </si>
  <si>
    <t>Tegevuskulud</t>
  </si>
  <si>
    <t>Palgad ja tasud</t>
  </si>
  <si>
    <t>Sotsiaalmaksukulu</t>
  </si>
  <si>
    <t>Väljamaksmata puhkusetasu</t>
  </si>
  <si>
    <t>Muud personalikulud</t>
  </si>
  <si>
    <t>Majanduskulud</t>
  </si>
  <si>
    <t>Muud tegevuskulud</t>
  </si>
  <si>
    <t>Ülekanded ja toetused</t>
  </si>
  <si>
    <t>Tegevuskulud kokku:</t>
  </si>
  <si>
    <t>Põhivara kulum</t>
  </si>
  <si>
    <t>Tegevustulem</t>
  </si>
  <si>
    <t>Arvestatud tulem:</t>
  </si>
  <si>
    <t>Finantstulud</t>
  </si>
  <si>
    <t>seisuga 31.detsember 2005.a.</t>
  </si>
  <si>
    <t>seisund 31.12.2005</t>
  </si>
  <si>
    <t>Võlad hankijatele</t>
  </si>
  <si>
    <t>telefon:+372 5022860</t>
  </si>
  <si>
    <t>Rahavood äritegevusest</t>
  </si>
  <si>
    <t>Ärikasum</t>
  </si>
  <si>
    <t>Korrigeerimised:</t>
  </si>
  <si>
    <t>Põhivara kulum ja väärtuse langus</t>
  </si>
  <si>
    <t>Kasum/kahjum (-/+) põhivara müügist ja mahakandmisest</t>
  </si>
  <si>
    <t>Kasum/kahjum (-/+) kinnisvarainvesteeringute ümberhindlusest</t>
  </si>
  <si>
    <t xml:space="preserve">Äritegevusega seotud nõuete ja ettemaksete muutus </t>
  </si>
  <si>
    <t>Varude muutus</t>
  </si>
  <si>
    <t xml:space="preserve">Äritegevusega seotud kohustuste ja ettemaksete muutus </t>
  </si>
  <si>
    <t>Makstud intressid</t>
  </si>
  <si>
    <t>Makstud ettevõtte tulumaks</t>
  </si>
  <si>
    <t>Kokku rahavood äritegevusest</t>
  </si>
  <si>
    <t>Rahavood investeerimistegevusest</t>
  </si>
  <si>
    <t>Materiaalse põhivara soetus</t>
  </si>
  <si>
    <t>Materiaalse põhivara müük</t>
  </si>
  <si>
    <t>Kinnisvarainvesteeringute soetus</t>
  </si>
  <si>
    <t>Kinnisvarainvesteeringute müük</t>
  </si>
  <si>
    <t>Immateriaalse põhivara soetus</t>
  </si>
  <si>
    <t>Immateriaalse põhivara müük</t>
  </si>
  <si>
    <t>Tütarettevõtjate soetus</t>
  </si>
  <si>
    <t>Tütarettevõtjate müük</t>
  </si>
  <si>
    <t>Sidusettevõtjate soetus</t>
  </si>
  <si>
    <t>Sidusettevõtete müük</t>
  </si>
  <si>
    <t>Muude finantsinvesteeringute soetus</t>
  </si>
  <si>
    <t>Muude finantsinvesteeringute müük</t>
  </si>
  <si>
    <t>Antud laenud</t>
  </si>
  <si>
    <t>Antud laenude tagasimaksed</t>
  </si>
  <si>
    <t>Saadud intressid</t>
  </si>
  <si>
    <t>Saadud dividendid</t>
  </si>
  <si>
    <t>Kokku rahavood investeerimistegevusest</t>
  </si>
  <si>
    <t>Rahavood finantseerimistegevusest</t>
  </si>
  <si>
    <t>Saadud laenud</t>
  </si>
  <si>
    <t>Saadud laenude tagasimaksed</t>
  </si>
  <si>
    <t>Kapitalirendi põhiosa tagasimaksed</t>
  </si>
  <si>
    <t>Aktsiate/osade emiteerimine</t>
  </si>
  <si>
    <t>Omaaktsiate/osade tagasiostmine</t>
  </si>
  <si>
    <t>Makstud dividendid</t>
  </si>
  <si>
    <t>Kokku rahavood finantseerimistegevusest</t>
  </si>
  <si>
    <t>Rahavood kokku</t>
  </si>
  <si>
    <t>Raha ja raha ekvivalendid perioodi alguses</t>
  </si>
  <si>
    <t>Raha ja raha ekvivalentide muutus</t>
  </si>
  <si>
    <t>Valuutakursside muutuste mõju [1]</t>
  </si>
  <si>
    <t>Raha ja raha ekvivalendid perioodi lõpus</t>
  </si>
  <si>
    <t>Asutuse juht:                                                     Pearaamatupidaja:</t>
  </si>
  <si>
    <r>
      <t>Rahavoogude aruanne</t>
    </r>
    <r>
      <rPr>
        <sz val="10"/>
        <rFont val="Arial"/>
        <family val="2"/>
      </rPr>
      <t xml:space="preserve"> </t>
    </r>
  </si>
  <si>
    <t>aadress: Kohtla-Järve Järveküla tee 44</t>
  </si>
  <si>
    <t>seisund 31.12.2006</t>
  </si>
  <si>
    <t>seisuga 31.detsember 2006.a.</t>
  </si>
  <si>
    <t>Toetused füüsilistelt isikutelt</t>
  </si>
  <si>
    <t>Toetused äriühingutelt</t>
  </si>
  <si>
    <t>Võistluste osavõtumaksud</t>
  </si>
  <si>
    <t>Toetused MTÜ-delt ja sihtasutustelt</t>
  </si>
  <si>
    <t>Eesti Olümpiakomitee toetus</t>
  </si>
  <si>
    <t>Toetus harrastusspordile läbi maavalitsuse lepingu alusel</t>
  </si>
  <si>
    <t>Toetus harrastusspordile Kultuuriministeeriumi otseleping</t>
  </si>
  <si>
    <t>Maapiirkondade spordielu toetamiseks Kultuuriministeeriumi leping</t>
  </si>
  <si>
    <t>Ants Pauls toetus auhindade ostmiseks</t>
  </si>
  <si>
    <t>Margus Teelahk toetus korvpalliinventari soetamiseks</t>
  </si>
  <si>
    <t>Kokku toetused füüsilistelt isikutelt:</t>
  </si>
  <si>
    <t>Kokku tulu eelarvest:</t>
  </si>
  <si>
    <t>T.R.Tamme Auto L.Olli turniiri läbiviimiseks</t>
  </si>
  <si>
    <t>Silmet L.Olli turniiri läbiviimiseks</t>
  </si>
  <si>
    <t>Viru Keema Grupp Rukkilillemängude läbiviimiseks</t>
  </si>
  <si>
    <t>Silmet Ilja Sirosi toetamiseks</t>
  </si>
  <si>
    <t>Hansapank korvpalli MV läbiviimiseks</t>
  </si>
  <si>
    <t>Kokku toetused äriühingutelt:</t>
  </si>
  <si>
    <t>Reklaamlepingud äriühingutega</t>
  </si>
  <si>
    <t>OÜ Palu Grupp-noorte korvpall</t>
  </si>
  <si>
    <t>Living.EE reklaamleping korvpalli MV</t>
  </si>
  <si>
    <t>Kokku reklaamlepingud:</t>
  </si>
  <si>
    <t>Korvpalli MV osavõtumaksud</t>
  </si>
  <si>
    <t>Korvpalli MV osavõtumaksudest kohtunike koolitus</t>
  </si>
  <si>
    <t>Korvpalli MV osavõtumaksudest kohtunike särgid</t>
  </si>
  <si>
    <t>L.Olli turniiri osavõtumaksud</t>
  </si>
  <si>
    <t>Aastajooksu osavõtmaksud</t>
  </si>
  <si>
    <t>Kokku võistluste osavõtumaksud:</t>
  </si>
  <si>
    <t>Eesti Maaspordi Liit Jõud toetus maaspordiüritustest osavõtuks ja ürituste läbiviimiseks</t>
  </si>
  <si>
    <t>Eesti Koolispordi Liit- kehalise kasvatuse inventari soetamiseks koolidele</t>
  </si>
  <si>
    <t>Eesti Koolispordi Liit- kehalise kasvatuse inventari soetamiseks koolidele andmin. kulu</t>
  </si>
  <si>
    <t>Eesti Koolispordi Liit- projekt "Sportlik eluviis elustiiliks Ida-Virumaa koolides"</t>
  </si>
  <si>
    <t>Sport Kõigile SA- aastajooksu läbiviimiseks</t>
  </si>
  <si>
    <t>Ida-Virumaa Omavalitsuste Liit- toetus spordile</t>
  </si>
  <si>
    <t>Kultuurikapital- Jooste tippu läbiviimiseks</t>
  </si>
  <si>
    <t>Kultuurikapital- tervisespordipäeva läbiviimiseks</t>
  </si>
  <si>
    <t>Kultuurikapital- mälumängu läbiviimiseks</t>
  </si>
  <si>
    <t>Kultuurikapital- Spordiliidu kodulehekülje kujundamiseks</t>
  </si>
  <si>
    <t>Kultuurikapital- L.Olli turniiri läbiviimiseks</t>
  </si>
  <si>
    <t>Kultuurikapital- Alutaguse mängude läbiviimiseks</t>
  </si>
  <si>
    <t>Kultuurikapital- aastajooksu läbiviimiseks</t>
  </si>
  <si>
    <t>Kultuurikapital- Spordiõhtu läbiviimiseks</t>
  </si>
  <si>
    <t>Kokku toetused MTÜ-delt ja sihtasutustelt:</t>
  </si>
  <si>
    <t>Pangaintress</t>
  </si>
  <si>
    <t>Töötasudeks</t>
  </si>
  <si>
    <t>Preemiad</t>
  </si>
  <si>
    <t xml:space="preserve">Ajutised lepingulised </t>
  </si>
  <si>
    <t>Kokku palgad ja tasud:</t>
  </si>
  <si>
    <t>Erisoodustused telefonikulu</t>
  </si>
  <si>
    <t>Tulumaks erisoodustustelt</t>
  </si>
  <si>
    <t>Sotsiaalmaks erisoodustustelt</t>
  </si>
  <si>
    <t>Kokku muud personalikulud:</t>
  </si>
  <si>
    <t>Kokku sotsiaalmaksukulu:</t>
  </si>
  <si>
    <t>Bürootarbed</t>
  </si>
  <si>
    <t>Raamatud, trükised, brosüürid</t>
  </si>
  <si>
    <t>Paljundus-ja printimiskulu</t>
  </si>
  <si>
    <t>Telefoniteenused</t>
  </si>
  <si>
    <t>Postikulud</t>
  </si>
  <si>
    <t>Panga teenustasud</t>
  </si>
  <si>
    <t>Esindus-ja vastuvõtukulud</t>
  </si>
  <si>
    <t>Auhinnad, meened</t>
  </si>
  <si>
    <t>Info-ja PR teenus</t>
  </si>
  <si>
    <t>Muu admin. kulu</t>
  </si>
  <si>
    <t>Lähetuste majutuskulud</t>
  </si>
  <si>
    <t>Lähetuste sõidukulud</t>
  </si>
  <si>
    <t>Lähetuste päevaraha</t>
  </si>
  <si>
    <t>Lähetuste muu kulu</t>
  </si>
  <si>
    <t>Koolitusteenus</t>
  </si>
  <si>
    <t>Ruumide korrashoiukulu</t>
  </si>
  <si>
    <t>Üüri-ja rendikulu</t>
  </si>
  <si>
    <t>Muu ruumide majanduskulu</t>
  </si>
  <si>
    <t>Isikliku sõiduauto kompensatsioon</t>
  </si>
  <si>
    <t>Sõidukite rendikulu</t>
  </si>
  <si>
    <t>Infotehnoloogia kulu</t>
  </si>
  <si>
    <t>Inventar</t>
  </si>
  <si>
    <t>Toiduained</t>
  </si>
  <si>
    <t>Kokku majanduskulud:</t>
  </si>
  <si>
    <t>Maksuvabad stipendiumid</t>
  </si>
  <si>
    <t>Liikmemaksud</t>
  </si>
  <si>
    <t>Kokku muud tegevuskulud:</t>
  </si>
  <si>
    <t>Käibemaksukulu</t>
  </si>
  <si>
    <t xml:space="preserve">Sotsiaalmaksukulu </t>
  </si>
  <si>
    <t>Sotsiaalmaksukulu töötasudelt</t>
  </si>
  <si>
    <t>Töötuskindlustusmaks töötasudelt</t>
  </si>
  <si>
    <t>Töötuskindlustusmaks puhkusereservilt</t>
  </si>
  <si>
    <t>Sotsiaalmaksukulud puhkusereservilt</t>
  </si>
  <si>
    <t>Kohalikele omavalitsustele</t>
  </si>
  <si>
    <t>Kokku ülekanded ja toetused:</t>
  </si>
  <si>
    <t>Ida-Virumaa Spordiliidu 2006.a. kulude liigendus</t>
  </si>
  <si>
    <t>Ida-Virumaa Spordiliidu 2006.a. tulude liigendus</t>
  </si>
  <si>
    <t>Spordiklubidele , MTÜ-dele, SA-dele</t>
  </si>
  <si>
    <t>Harrastussport</t>
  </si>
  <si>
    <t>Kuluartikkel</t>
  </si>
  <si>
    <t>Töötasu- tegevjuht</t>
  </si>
  <si>
    <t>Töötasu- peasekretär</t>
  </si>
  <si>
    <t>Toetus- peasekretär</t>
  </si>
  <si>
    <t>Töötasu- juhatuse esimees</t>
  </si>
  <si>
    <t>Toetus- juhatuse esimees</t>
  </si>
  <si>
    <t>Maksud töötasudelt</t>
  </si>
  <si>
    <t>Trükised</t>
  </si>
  <si>
    <t>Ülekanded klubidele</t>
  </si>
  <si>
    <t>Medalid</t>
  </si>
  <si>
    <t>diplomid</t>
  </si>
  <si>
    <t>teenetemedalid</t>
  </si>
  <si>
    <t>Fotoaparaat</t>
  </si>
  <si>
    <t>Spordiliidu võistluskulud</t>
  </si>
  <si>
    <t>(kants.kaup, auhinnad,meened, koolitus)</t>
  </si>
  <si>
    <t>Pangateenuse katteks</t>
  </si>
  <si>
    <t>Korvpalli MV kohtunikud</t>
  </si>
  <si>
    <t>Kokku:</t>
  </si>
  <si>
    <t>IVOL</t>
  </si>
  <si>
    <t>Töötasu- raamatupidaja</t>
  </si>
  <si>
    <t>Toetus- raamatupidaja</t>
  </si>
  <si>
    <t>maksud töötasudelt</t>
  </si>
  <si>
    <t>Erisoodustusmaksud</t>
  </si>
  <si>
    <t>kantseleikulud</t>
  </si>
  <si>
    <t>telefon</t>
  </si>
  <si>
    <t>postikulu</t>
  </si>
  <si>
    <t>paljundus- ja prinitmiskulu</t>
  </si>
  <si>
    <t>kuulutused</t>
  </si>
  <si>
    <t>ajalehed, trükised</t>
  </si>
  <si>
    <t>kingitus- M.Siiman</t>
  </si>
  <si>
    <t>medalipael</t>
  </si>
  <si>
    <t>Vimplid (Püssi seeriajooks)</t>
  </si>
  <si>
    <t>Auhinnad MM-st osavõtjad</t>
  </si>
  <si>
    <t>lilled</t>
  </si>
  <si>
    <t>SL kodulehekülg</t>
  </si>
  <si>
    <t>SL ürituste kulu</t>
  </si>
  <si>
    <t>lähetuskulud</t>
  </si>
  <si>
    <t xml:space="preserve"> koolituskulud</t>
  </si>
  <si>
    <t>IT kulu</t>
  </si>
  <si>
    <t>sõiduauto kompensatsioon</t>
  </si>
  <si>
    <t>T.Mannima toetus</t>
  </si>
  <si>
    <t>telefon koos pistikupesaga</t>
  </si>
  <si>
    <t>võtmed</t>
  </si>
  <si>
    <t>toitlustamine</t>
  </si>
  <si>
    <t>liikmemaksud</t>
  </si>
  <si>
    <t>ruumide rent, üür</t>
  </si>
  <si>
    <t>Kommunaalkulud</t>
  </si>
  <si>
    <t>Remondimaterjalid</t>
  </si>
  <si>
    <t>MSL Jõud</t>
  </si>
  <si>
    <t>Edu- Märjamaa võistlus</t>
  </si>
  <si>
    <t>Korvpalli MV- kohtunike tasud</t>
  </si>
  <si>
    <t>Korvpalli MV -tulumaks</t>
  </si>
  <si>
    <t>Korvpalli MV- auhinnad</t>
  </si>
  <si>
    <t>Korvpalli MV- medalid, karikad</t>
  </si>
  <si>
    <t>Alutaguse mängud- pastakad</t>
  </si>
  <si>
    <t>Alutaguse mängud- karikad</t>
  </si>
  <si>
    <t>Alutaguse mängud- kants. Kulu</t>
  </si>
  <si>
    <t>K-Nõmme mäkkejooks- kohtunike tasud</t>
  </si>
  <si>
    <t>Avinurme SS valdade suvemängudest osavõtt</t>
  </si>
  <si>
    <t>Karikad ( aastajooks)</t>
  </si>
  <si>
    <t>EMSL Jõud liikmemaks</t>
  </si>
  <si>
    <t>Toitlustamine( Püssi jooks)</t>
  </si>
  <si>
    <t>Auhinnad ( Püssi jooks)</t>
  </si>
  <si>
    <t>Karikad( valdade võrkpall)</t>
  </si>
  <si>
    <t>Auhinnad ( valdade võrkpall)</t>
  </si>
  <si>
    <t>Kohtunike tasud( valdade võrkpall)</t>
  </si>
  <si>
    <t>Saali kasutamine( valdade võrkpall)</t>
  </si>
  <si>
    <t>Transport( male)</t>
  </si>
  <si>
    <t>Osavõtumaksud ( male)</t>
  </si>
  <si>
    <t>Bürookombain</t>
  </si>
  <si>
    <t>Transport- Eesti spordikongress</t>
  </si>
  <si>
    <t>EMT</t>
  </si>
  <si>
    <t>Toitlustamine</t>
  </si>
  <si>
    <t>Kultuurikapital-mälumäng</t>
  </si>
  <si>
    <t>malesaali kasutamine</t>
  </si>
  <si>
    <t>Auhinnad</t>
  </si>
  <si>
    <t>Karikad</t>
  </si>
  <si>
    <t>Kultuurikapit.- spordipäev</t>
  </si>
  <si>
    <t>kantseleikulu</t>
  </si>
  <si>
    <t>karikad, medalid, suveniirid</t>
  </si>
  <si>
    <t>Kultuurikapit.- kodulehekülg</t>
  </si>
  <si>
    <t>Kodulehekülg</t>
  </si>
  <si>
    <t>Kultuurikapit.- Joostes tippu</t>
  </si>
  <si>
    <t>suveniirid</t>
  </si>
  <si>
    <t>medalid</t>
  </si>
  <si>
    <t>särgid</t>
  </si>
  <si>
    <t>auhinnad</t>
  </si>
  <si>
    <t>Kultuurikapit.- I-Virumaa aastajooks</t>
  </si>
  <si>
    <t>Kohtunike tasud</t>
  </si>
  <si>
    <t>Staadioni rent</t>
  </si>
  <si>
    <t>Kultuurikapit.- L.Olli</t>
  </si>
  <si>
    <t>karikad</t>
  </si>
  <si>
    <t>Kultuurikapit.- Alutaguse mängud</t>
  </si>
  <si>
    <t>Kultuurikapit.-Spordiõhtu</t>
  </si>
  <si>
    <t>Meened</t>
  </si>
  <si>
    <t>Hasart- õppeinventar</t>
  </si>
  <si>
    <t>Kohtla-Järve LV</t>
  </si>
  <si>
    <t>Hasart- õppeinv.admin.kulu</t>
  </si>
  <si>
    <t>töötasud</t>
  </si>
  <si>
    <t>Hasart- sportlik eluviis</t>
  </si>
  <si>
    <t>Alutaguse KSÜ</t>
  </si>
  <si>
    <t>Narva LV</t>
  </si>
  <si>
    <t>Sillamäe LV</t>
  </si>
  <si>
    <t>Sport kõigile- sihttoetus</t>
  </si>
  <si>
    <t>Kants.kaup( aastajooks)</t>
  </si>
  <si>
    <t>postikulu( aastajooks)</t>
  </si>
  <si>
    <t>medalid( aastajooks)</t>
  </si>
  <si>
    <t>kohtunike tasud( aastajooks)</t>
  </si>
  <si>
    <t>Aastajooksu osavõtumaksud</t>
  </si>
  <si>
    <t>kohtunike tasud</t>
  </si>
  <si>
    <t>L.Olli osavõtumaksud</t>
  </si>
  <si>
    <t>EOK toetus</t>
  </si>
  <si>
    <t>Särgid(aastajooks)</t>
  </si>
  <si>
    <t>kohtunike tasud(aastajooks)</t>
  </si>
  <si>
    <t>puhkpillimuusika(aastajooks)</t>
  </si>
  <si>
    <t>auhinnad( joostes tippu)</t>
  </si>
  <si>
    <t>toidukaup( joostes tippu)</t>
  </si>
  <si>
    <t>värv( joostes tippu)</t>
  </si>
  <si>
    <t>kohtunike tasud( joostes tippu)</t>
  </si>
  <si>
    <t>kohtunike tasud( Püssi jooks)</t>
  </si>
  <si>
    <t>kohtunike tasud- Kruus</t>
  </si>
  <si>
    <t>transport ( Püssi jooks)</t>
  </si>
  <si>
    <t>Suveniirid( Püssi jooks)</t>
  </si>
  <si>
    <t>KJK Visa Jõhvi rahvajooks</t>
  </si>
  <si>
    <t>TR Tamme Auto- L.Olli</t>
  </si>
  <si>
    <t>Toitlusamise ja üürikulud</t>
  </si>
  <si>
    <t>Silmet- L.Olli</t>
  </si>
  <si>
    <t>Üüri-ja majutuskulud</t>
  </si>
  <si>
    <t>Raamat</t>
  </si>
  <si>
    <t>Palu Grupp- korvpall</t>
  </si>
  <si>
    <t>Korvpallid</t>
  </si>
  <si>
    <t>M.Teelahk- korvpall</t>
  </si>
  <si>
    <t>Viru Keemia Grupp- Rukkilille mängud</t>
  </si>
  <si>
    <t>Ülekanded klubidele- Alutaguse KSÜ</t>
  </si>
  <si>
    <t>Silmet-Ilja Siros toetus</t>
  </si>
  <si>
    <t>Ülekantud Siros</t>
  </si>
  <si>
    <t>Korvpalli MV osavõtutasu</t>
  </si>
  <si>
    <t>Markerid</t>
  </si>
  <si>
    <t>Programmerimine</t>
  </si>
  <si>
    <t>reklaambännerid</t>
  </si>
  <si>
    <t>Protokollid</t>
  </si>
  <si>
    <t>OÜ Langersen- korvpall</t>
  </si>
  <si>
    <t>Avaürituse korraldamine</t>
  </si>
  <si>
    <t>Auhinnad avaüritusel</t>
  </si>
  <si>
    <t>Telefon</t>
  </si>
  <si>
    <t>Stipendiumid</t>
  </si>
  <si>
    <t>Eesti korvpalliliit- litsentsid</t>
  </si>
  <si>
    <t>Hansapank- korvpall</t>
  </si>
  <si>
    <t>Ants Pauls- toetus</t>
  </si>
  <si>
    <t>Pangateenus</t>
  </si>
  <si>
    <t>Teenustasud</t>
  </si>
  <si>
    <t xml:space="preserve">Kulud kokku: </t>
  </si>
  <si>
    <t>Ida-Virumaa Spordiliidu 2006.a. kassalise täitmise aruanne</t>
  </si>
  <si>
    <t>Lisa 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</si>
</sst>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justify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23.8515625" style="0" customWidth="1"/>
    <col min="3" max="3" width="24.8515625" style="0" customWidth="1"/>
  </cols>
  <sheetData>
    <row r="2" ht="12.75">
      <c r="A2" t="s">
        <v>30</v>
      </c>
    </row>
    <row r="3" ht="12.75">
      <c r="A3" t="s">
        <v>31</v>
      </c>
    </row>
    <row r="4" ht="12.75">
      <c r="A4" t="s">
        <v>99</v>
      </c>
    </row>
    <row r="5" ht="12.75">
      <c r="A5" t="s">
        <v>53</v>
      </c>
    </row>
    <row r="7" spans="1:3" ht="18">
      <c r="A7" s="25" t="s">
        <v>32</v>
      </c>
      <c r="B7" s="25"/>
      <c r="C7" s="25"/>
    </row>
    <row r="8" spans="1:3" ht="12.75">
      <c r="A8" s="26" t="s">
        <v>50</v>
      </c>
      <c r="B8" s="26"/>
      <c r="C8" s="26"/>
    </row>
    <row r="10" spans="1:3" ht="12.75">
      <c r="A10" s="1" t="s">
        <v>0</v>
      </c>
      <c r="B10" s="1" t="s">
        <v>1</v>
      </c>
      <c r="C10" s="1" t="s">
        <v>2</v>
      </c>
    </row>
    <row r="11" spans="1:3" ht="12.75">
      <c r="A11" s="1"/>
      <c r="B11" s="1" t="s">
        <v>100</v>
      </c>
      <c r="C11" s="1" t="s">
        <v>51</v>
      </c>
    </row>
    <row r="12" ht="12.75">
      <c r="A12" s="3" t="s">
        <v>3</v>
      </c>
    </row>
    <row r="14" ht="12.75">
      <c r="A14" s="3" t="s">
        <v>4</v>
      </c>
    </row>
    <row r="15" spans="1:3" ht="12.75">
      <c r="A15" t="s">
        <v>5</v>
      </c>
      <c r="B15" s="5">
        <v>208223</v>
      </c>
      <c r="C15" s="5">
        <v>85757.6</v>
      </c>
    </row>
    <row r="16" spans="2:3" ht="12.75">
      <c r="B16" s="5"/>
      <c r="C16" s="5"/>
    </row>
    <row r="17" spans="1:3" ht="12.75">
      <c r="A17" s="3" t="s">
        <v>7</v>
      </c>
      <c r="B17" s="5"/>
      <c r="C17" s="5"/>
    </row>
    <row r="18" spans="1:3" ht="12.75">
      <c r="A18" t="s">
        <v>6</v>
      </c>
      <c r="B18" s="5">
        <v>0</v>
      </c>
      <c r="C18" s="5">
        <v>2511</v>
      </c>
    </row>
    <row r="19" spans="2:3" ht="12.75">
      <c r="B19" s="5"/>
      <c r="C19" s="5"/>
    </row>
    <row r="20" spans="1:3" ht="12.75">
      <c r="A20" s="2" t="s">
        <v>8</v>
      </c>
      <c r="B20" s="5"/>
      <c r="C20" s="5"/>
    </row>
    <row r="21" spans="1:3" ht="12.75">
      <c r="A21" t="s">
        <v>9</v>
      </c>
      <c r="B21" s="5">
        <v>0</v>
      </c>
      <c r="C21" s="5">
        <v>132</v>
      </c>
    </row>
    <row r="22" spans="2:3" ht="12.75">
      <c r="B22" s="5"/>
      <c r="C22" s="5"/>
    </row>
    <row r="23" spans="1:3" ht="12.75">
      <c r="A23" s="3" t="s">
        <v>10</v>
      </c>
      <c r="B23" s="5"/>
      <c r="C23" s="5"/>
    </row>
    <row r="24" spans="1:3" ht="12.75">
      <c r="A24" t="s">
        <v>11</v>
      </c>
      <c r="B24" s="5">
        <v>35000</v>
      </c>
      <c r="C24" s="5">
        <v>35000</v>
      </c>
    </row>
    <row r="25" spans="1:3" ht="12.75">
      <c r="A25" t="s">
        <v>12</v>
      </c>
      <c r="B25" s="5">
        <v>10448</v>
      </c>
      <c r="C25" s="5">
        <v>10448</v>
      </c>
    </row>
    <row r="26" spans="1:3" ht="12.75">
      <c r="A26" t="s">
        <v>15</v>
      </c>
      <c r="B26" s="5">
        <v>-29784.4</v>
      </c>
      <c r="C26" s="5">
        <v>-25950</v>
      </c>
    </row>
    <row r="27" spans="1:3" ht="12.75">
      <c r="A27" t="s">
        <v>13</v>
      </c>
      <c r="B27" s="5">
        <f>SUM(B24:B26)</f>
        <v>15663.599999999999</v>
      </c>
      <c r="C27" s="5">
        <f>SUM(C24:C26)</f>
        <v>19498</v>
      </c>
    </row>
    <row r="28" spans="2:3" ht="12.75">
      <c r="B28" s="5"/>
      <c r="C28" s="5"/>
    </row>
    <row r="29" spans="1:3" ht="12.75">
      <c r="A29" s="3" t="s">
        <v>14</v>
      </c>
      <c r="B29" s="6">
        <f>SUM(B15+B18+B21+B27)</f>
        <v>223886.6</v>
      </c>
      <c r="C29" s="6">
        <f>SUM(C15+C18+C21+C27)</f>
        <v>107898.6</v>
      </c>
    </row>
    <row r="30" spans="2:3" ht="12.75">
      <c r="B30" s="5"/>
      <c r="C30" s="5"/>
    </row>
    <row r="31" spans="2:3" ht="12.75">
      <c r="B31" s="5"/>
      <c r="C31" s="5"/>
    </row>
    <row r="32" spans="1:3" ht="12.75">
      <c r="A32" s="3" t="s">
        <v>16</v>
      </c>
      <c r="B32" s="5"/>
      <c r="C32" s="5"/>
    </row>
    <row r="33" spans="2:3" ht="12.75">
      <c r="B33" s="5"/>
      <c r="C33" s="5"/>
    </row>
    <row r="34" spans="1:3" ht="12.75">
      <c r="A34" s="3" t="s">
        <v>17</v>
      </c>
      <c r="B34" s="5"/>
      <c r="C34" s="5"/>
    </row>
    <row r="35" spans="1:3" ht="12.75">
      <c r="A35" t="s">
        <v>18</v>
      </c>
      <c r="B35" s="5"/>
      <c r="C35" s="5">
        <v>4.1</v>
      </c>
    </row>
    <row r="36" spans="1:3" ht="12.75">
      <c r="A36" t="s">
        <v>52</v>
      </c>
      <c r="B36" s="5">
        <v>2447.45</v>
      </c>
      <c r="C36" s="5">
        <v>10730.7</v>
      </c>
    </row>
    <row r="37" spans="1:3" ht="12.75">
      <c r="A37" s="3" t="s">
        <v>19</v>
      </c>
      <c r="B37" s="5"/>
      <c r="C37" s="5">
        <v>1</v>
      </c>
    </row>
    <row r="38" spans="2:3" ht="12.75">
      <c r="B38" s="5"/>
      <c r="C38" s="5"/>
    </row>
    <row r="39" spans="1:3" ht="12.75">
      <c r="A39" s="3" t="s">
        <v>21</v>
      </c>
      <c r="B39" s="5"/>
      <c r="C39" s="5"/>
    </row>
    <row r="40" spans="1:3" ht="12.75">
      <c r="A40" s="3" t="s">
        <v>22</v>
      </c>
      <c r="B40" s="5"/>
      <c r="C40" s="5"/>
    </row>
    <row r="41" spans="1:3" ht="12.75">
      <c r="A41" s="4" t="s">
        <v>20</v>
      </c>
      <c r="B41" s="5">
        <v>7308.3</v>
      </c>
      <c r="C41" s="5">
        <v>5607</v>
      </c>
    </row>
    <row r="42" spans="2:3" ht="12.75">
      <c r="B42" s="5"/>
      <c r="C42" s="5"/>
    </row>
    <row r="43" spans="1:3" ht="12.75">
      <c r="A43" s="3" t="s">
        <v>23</v>
      </c>
      <c r="B43" s="5"/>
      <c r="C43" s="5"/>
    </row>
    <row r="44" spans="1:7" ht="12.75">
      <c r="A44" s="4" t="s">
        <v>23</v>
      </c>
      <c r="B44" s="5">
        <v>96928.75</v>
      </c>
      <c r="C44" s="5">
        <v>84854.67</v>
      </c>
      <c r="E44" s="5"/>
      <c r="G44" s="5"/>
    </row>
    <row r="45" spans="1:7" ht="12.75">
      <c r="A45" t="s">
        <v>24</v>
      </c>
      <c r="B45" s="5">
        <v>-5372.95</v>
      </c>
      <c r="C45" s="5">
        <v>12074.08</v>
      </c>
      <c r="E45" s="5"/>
      <c r="G45" s="5"/>
    </row>
    <row r="46" spans="1:7" ht="12.75">
      <c r="A46" t="s">
        <v>25</v>
      </c>
      <c r="B46" s="5">
        <v>122575.05</v>
      </c>
      <c r="C46" s="5">
        <v>-5372.95</v>
      </c>
      <c r="E46" s="5"/>
      <c r="G46" s="5"/>
    </row>
    <row r="47" spans="1:3" ht="12.75">
      <c r="A47" t="s">
        <v>26</v>
      </c>
      <c r="B47" s="5">
        <f>SUM(B44:B46)</f>
        <v>214130.85</v>
      </c>
      <c r="C47" s="5">
        <f>SUM(C44:C46)</f>
        <v>91555.8</v>
      </c>
    </row>
    <row r="48" spans="2:3" ht="12.75">
      <c r="B48" s="5"/>
      <c r="C48" s="5"/>
    </row>
    <row r="49" spans="1:3" ht="12.75">
      <c r="A49" s="3" t="s">
        <v>27</v>
      </c>
      <c r="B49" s="6">
        <f>SUM(B35+B36+B37+B41+B47)</f>
        <v>223886.6</v>
      </c>
      <c r="C49" s="6">
        <f>SUM(C35+C36+C37+C41+C47)</f>
        <v>107898.6</v>
      </c>
    </row>
    <row r="53" ht="12.75">
      <c r="A53" t="s">
        <v>28</v>
      </c>
    </row>
    <row r="55" ht="12.75">
      <c r="A55" t="s">
        <v>29</v>
      </c>
    </row>
  </sheetData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23.8515625" style="0" customWidth="1"/>
    <col min="3" max="3" width="24.8515625" style="0" customWidth="1"/>
  </cols>
  <sheetData>
    <row r="2" ht="12.75">
      <c r="A2" t="s">
        <v>30</v>
      </c>
    </row>
    <row r="3" ht="12.75">
      <c r="A3" t="s">
        <v>31</v>
      </c>
    </row>
    <row r="4" ht="12.75">
      <c r="A4" t="s">
        <v>99</v>
      </c>
    </row>
    <row r="5" ht="12.75">
      <c r="A5" t="s">
        <v>53</v>
      </c>
    </row>
    <row r="7" spans="1:3" ht="18">
      <c r="A7" s="25" t="s">
        <v>33</v>
      </c>
      <c r="B7" s="25"/>
      <c r="C7" s="25"/>
    </row>
    <row r="8" spans="1:3" ht="12.75">
      <c r="A8" s="26" t="s">
        <v>101</v>
      </c>
      <c r="B8" s="26"/>
      <c r="C8" s="26"/>
    </row>
    <row r="10" spans="1:3" ht="12.75">
      <c r="A10" s="1"/>
      <c r="B10" s="1" t="s">
        <v>1</v>
      </c>
      <c r="C10" s="1" t="s">
        <v>2</v>
      </c>
    </row>
    <row r="11" spans="1:3" ht="12.75">
      <c r="A11" s="1"/>
      <c r="B11" s="1" t="s">
        <v>100</v>
      </c>
      <c r="C11" s="1" t="s">
        <v>51</v>
      </c>
    </row>
    <row r="12" ht="12.75">
      <c r="A12" s="3" t="s">
        <v>34</v>
      </c>
    </row>
    <row r="14" spans="1:3" ht="12.75">
      <c r="A14" s="4" t="s">
        <v>35</v>
      </c>
      <c r="B14" s="5">
        <v>952032</v>
      </c>
      <c r="C14" s="5">
        <v>997564</v>
      </c>
    </row>
    <row r="15" spans="1:3" ht="12.75">
      <c r="A15" t="s">
        <v>102</v>
      </c>
      <c r="B15" s="5">
        <v>4750</v>
      </c>
      <c r="C15" s="5">
        <v>245700</v>
      </c>
    </row>
    <row r="16" spans="1:3" ht="12.75">
      <c r="A16" t="s">
        <v>103</v>
      </c>
      <c r="B16" s="5">
        <v>39000</v>
      </c>
      <c r="C16" s="5"/>
    </row>
    <row r="17" spans="1:3" ht="12.75">
      <c r="A17" t="s">
        <v>104</v>
      </c>
      <c r="B17" s="5">
        <v>66840</v>
      </c>
      <c r="C17" s="5"/>
    </row>
    <row r="18" spans="1:3" ht="12.75">
      <c r="A18" t="s">
        <v>105</v>
      </c>
      <c r="B18" s="5">
        <v>427200</v>
      </c>
      <c r="C18" s="5"/>
    </row>
    <row r="19" spans="1:3" ht="12.75">
      <c r="A19" t="s">
        <v>106</v>
      </c>
      <c r="B19" s="5">
        <v>25000</v>
      </c>
      <c r="C19" s="5"/>
    </row>
    <row r="20" spans="1:3" ht="12.75">
      <c r="A20" t="s">
        <v>120</v>
      </c>
      <c r="B20" s="5">
        <v>45000</v>
      </c>
      <c r="C20" s="5"/>
    </row>
    <row r="21" spans="1:3" ht="12.75">
      <c r="A21" s="7" t="s">
        <v>36</v>
      </c>
      <c r="B21" s="6">
        <f>SUM(B14:B20)</f>
        <v>1559822</v>
      </c>
      <c r="C21" s="6">
        <f>SUM(C14:C19)</f>
        <v>1243264</v>
      </c>
    </row>
    <row r="22" spans="2:3" ht="12.75">
      <c r="B22" s="5"/>
      <c r="C22" s="5"/>
    </row>
    <row r="23" spans="1:3" ht="12.75">
      <c r="A23" s="3" t="s">
        <v>37</v>
      </c>
      <c r="B23" s="5"/>
      <c r="C23" s="5"/>
    </row>
    <row r="24" spans="1:3" ht="12.75">
      <c r="A24" s="2"/>
      <c r="B24" s="5"/>
      <c r="C24" s="5"/>
    </row>
    <row r="25" spans="1:3" ht="12.75">
      <c r="A25" t="s">
        <v>38</v>
      </c>
      <c r="B25" s="5">
        <v>118128</v>
      </c>
      <c r="C25" s="5">
        <v>79364.3</v>
      </c>
    </row>
    <row r="26" spans="1:3" ht="12.75">
      <c r="A26" t="s">
        <v>39</v>
      </c>
      <c r="B26" s="5">
        <v>41156</v>
      </c>
      <c r="C26" s="5">
        <v>29053</v>
      </c>
    </row>
    <row r="27" spans="1:3" ht="12.75">
      <c r="A27" s="4" t="s">
        <v>40</v>
      </c>
      <c r="B27" s="5">
        <v>5483.3</v>
      </c>
      <c r="C27" s="5">
        <v>3560.1</v>
      </c>
    </row>
    <row r="28" spans="1:3" ht="12.75">
      <c r="A28" t="s">
        <v>41</v>
      </c>
      <c r="B28" s="5">
        <v>4225.1</v>
      </c>
      <c r="C28" s="5">
        <v>959</v>
      </c>
    </row>
    <row r="29" spans="1:3" ht="12.75">
      <c r="A29" t="s">
        <v>42</v>
      </c>
      <c r="B29" s="5">
        <v>314191.56</v>
      </c>
      <c r="C29" s="5">
        <v>59410.9</v>
      </c>
    </row>
    <row r="30" spans="1:3" ht="12.75">
      <c r="A30" t="s">
        <v>43</v>
      </c>
      <c r="B30" s="5">
        <v>42358.2</v>
      </c>
      <c r="C30" s="5">
        <v>67242.15</v>
      </c>
    </row>
    <row r="31" spans="1:3" ht="12.75">
      <c r="A31" t="s">
        <v>44</v>
      </c>
      <c r="B31" s="5">
        <v>908204.41</v>
      </c>
      <c r="C31" s="5">
        <v>1005435</v>
      </c>
    </row>
    <row r="32" spans="2:3" ht="12.75">
      <c r="B32" s="5"/>
      <c r="C32" s="5"/>
    </row>
    <row r="33" spans="1:3" ht="12.75">
      <c r="A33" s="7" t="s">
        <v>45</v>
      </c>
      <c r="B33" s="6">
        <f>SUM(B25:B32)</f>
        <v>1433746.5699999998</v>
      </c>
      <c r="C33" s="6">
        <f>SUM(C25:C32)</f>
        <v>1245024.45</v>
      </c>
    </row>
    <row r="34" spans="1:3" ht="12.75">
      <c r="A34" s="8"/>
      <c r="B34" s="5"/>
      <c r="C34" s="5"/>
    </row>
    <row r="35" spans="1:3" ht="12.75">
      <c r="A35" s="7" t="s">
        <v>46</v>
      </c>
      <c r="B35" s="5">
        <v>3834.4</v>
      </c>
      <c r="C35" s="5">
        <v>3834.4</v>
      </c>
    </row>
    <row r="36" spans="1:3" ht="12.75">
      <c r="A36" s="7"/>
      <c r="B36" s="5"/>
      <c r="C36" s="5"/>
    </row>
    <row r="37" spans="1:3" ht="12.75">
      <c r="A37" s="7" t="s">
        <v>47</v>
      </c>
      <c r="B37" s="5">
        <f>SUM(B21-B33-B35)</f>
        <v>122241.03000000017</v>
      </c>
      <c r="C37" s="5">
        <f>SUM(C21-C33-C35)</f>
        <v>-5594.849999999953</v>
      </c>
    </row>
    <row r="38" spans="1:3" ht="12.75">
      <c r="A38" s="7"/>
      <c r="B38" s="5"/>
      <c r="C38" s="5"/>
    </row>
    <row r="39" spans="1:3" ht="12.75">
      <c r="A39" s="7" t="s">
        <v>49</v>
      </c>
      <c r="B39" s="5">
        <v>334.02</v>
      </c>
      <c r="C39" s="5">
        <v>221.9</v>
      </c>
    </row>
    <row r="40" spans="1:3" ht="12.75">
      <c r="A40" s="8"/>
      <c r="B40" s="5"/>
      <c r="C40" s="5"/>
    </row>
    <row r="41" spans="1:3" ht="12.75">
      <c r="A41" s="7" t="s">
        <v>48</v>
      </c>
      <c r="B41" s="6">
        <f>SUM(B37+B39)</f>
        <v>122575.05000000018</v>
      </c>
      <c r="C41" s="6">
        <f>SUM(C37+C39)</f>
        <v>-5372.949999999953</v>
      </c>
    </row>
    <row r="42" spans="1:3" ht="12.75">
      <c r="A42" s="8"/>
      <c r="B42" s="5"/>
      <c r="C42" s="5"/>
    </row>
    <row r="46" ht="12.75">
      <c r="A46" t="s">
        <v>28</v>
      </c>
    </row>
    <row r="49" ht="12.75">
      <c r="A49" t="s">
        <v>29</v>
      </c>
    </row>
  </sheetData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7"/>
  <sheetViews>
    <sheetView workbookViewId="0" topLeftCell="A1">
      <selection activeCell="A1" sqref="A1"/>
    </sheetView>
  </sheetViews>
  <sheetFormatPr defaultColWidth="9.140625" defaultRowHeight="12.75"/>
  <cols>
    <col min="3" max="3" width="20.57421875" style="0" customWidth="1"/>
    <col min="4" max="4" width="9.140625" style="0" hidden="1" customWidth="1"/>
    <col min="5" max="5" width="7.8515625" style="0" hidden="1" customWidth="1"/>
    <col min="6" max="12" width="9.140625" style="0" hidden="1" customWidth="1"/>
    <col min="13" max="13" width="0.13671875" style="0" hidden="1" customWidth="1"/>
    <col min="14" max="17" width="9.140625" style="0" hidden="1" customWidth="1"/>
    <col min="18" max="18" width="0.42578125" style="0" hidden="1" customWidth="1"/>
    <col min="19" max="38" width="9.140625" style="0" hidden="1" customWidth="1"/>
    <col min="39" max="39" width="17.8515625" style="0" customWidth="1"/>
  </cols>
  <sheetData>
    <row r="1" ht="12.75">
      <c r="AM1" t="s">
        <v>347</v>
      </c>
    </row>
    <row r="3" ht="12.75">
      <c r="A3" t="s">
        <v>30</v>
      </c>
    </row>
    <row r="4" ht="12.75">
      <c r="A4" t="s">
        <v>31</v>
      </c>
    </row>
    <row r="5" ht="12.75">
      <c r="A5" t="s">
        <v>99</v>
      </c>
    </row>
    <row r="6" ht="12.75">
      <c r="A6" t="s">
        <v>53</v>
      </c>
    </row>
    <row r="10" ht="12.75">
      <c r="A10" s="2" t="s">
        <v>346</v>
      </c>
    </row>
    <row r="12" spans="1:38" ht="12.75">
      <c r="A12" s="2" t="s">
        <v>193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16" ht="12.75">
      <c r="A13" t="s">
        <v>194</v>
      </c>
      <c r="D13" s="5"/>
      <c r="G13" s="5"/>
      <c r="J13" s="5"/>
      <c r="M13" s="5"/>
      <c r="P13" s="5"/>
    </row>
    <row r="14" spans="1:40" ht="12.75">
      <c r="A14" t="s">
        <v>195</v>
      </c>
      <c r="D14" s="5">
        <v>6992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f>SUM(D14:AK14)</f>
        <v>6992</v>
      </c>
      <c r="AN14" s="5"/>
    </row>
    <row r="15" spans="1:40" ht="12.75">
      <c r="A15" t="s">
        <v>196</v>
      </c>
      <c r="D15" s="5"/>
      <c r="E15" s="5"/>
      <c r="F15" s="5"/>
      <c r="G15" s="5"/>
      <c r="H15" s="5"/>
      <c r="I15" s="5"/>
      <c r="J15" s="5"/>
      <c r="K15" s="5"/>
      <c r="L15" s="5"/>
      <c r="M15" s="5">
        <v>6500</v>
      </c>
      <c r="N15" s="5"/>
      <c r="O15" s="5"/>
      <c r="P15" s="5">
        <v>5465</v>
      </c>
      <c r="Q15" s="5"/>
      <c r="R15" s="5"/>
      <c r="S15" s="5">
        <v>7535</v>
      </c>
      <c r="T15" s="5"/>
      <c r="U15" s="5"/>
      <c r="V15" s="5">
        <v>5335</v>
      </c>
      <c r="W15" s="5"/>
      <c r="X15" s="5"/>
      <c r="Y15" s="5">
        <v>6500</v>
      </c>
      <c r="Z15" s="5"/>
      <c r="AA15" s="5"/>
      <c r="AB15" s="5">
        <v>7665</v>
      </c>
      <c r="AC15" s="5"/>
      <c r="AD15" s="5"/>
      <c r="AE15" s="5">
        <v>5335</v>
      </c>
      <c r="AF15" s="5"/>
      <c r="AG15" s="5"/>
      <c r="AH15" s="5">
        <v>6500</v>
      </c>
      <c r="AI15" s="5"/>
      <c r="AJ15" s="5"/>
      <c r="AK15" s="5">
        <v>7562</v>
      </c>
      <c r="AL15" s="5"/>
      <c r="AM15" s="5">
        <f aca="true" t="shared" si="0" ref="AM15:AM29">SUM(D15:AK15)</f>
        <v>58397</v>
      </c>
      <c r="AN15" s="5"/>
    </row>
    <row r="16" spans="1:40" ht="12.75">
      <c r="A16" t="s">
        <v>197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8000</v>
      </c>
      <c r="AL16" s="5"/>
      <c r="AM16" s="5">
        <f t="shared" si="0"/>
        <v>8000</v>
      </c>
      <c r="AN16" s="5"/>
    </row>
    <row r="17" spans="1:40" ht="12.75">
      <c r="A17" t="s">
        <v>198</v>
      </c>
      <c r="D17" s="5">
        <v>2000</v>
      </c>
      <c r="E17" s="5"/>
      <c r="F17" s="5"/>
      <c r="G17" s="5">
        <v>4000</v>
      </c>
      <c r="H17" s="5"/>
      <c r="I17" s="5"/>
      <c r="J17" s="5">
        <v>4000</v>
      </c>
      <c r="K17" s="5"/>
      <c r="L17" s="5"/>
      <c r="M17" s="5"/>
      <c r="N17" s="5"/>
      <c r="O17" s="5"/>
      <c r="P17" s="5">
        <v>3850</v>
      </c>
      <c r="Q17" s="5"/>
      <c r="R17" s="5"/>
      <c r="S17" s="5">
        <v>2150</v>
      </c>
      <c r="T17" s="5"/>
      <c r="U17" s="5"/>
      <c r="V17" s="5">
        <v>377.65</v>
      </c>
      <c r="W17" s="5"/>
      <c r="X17" s="5"/>
      <c r="Y17" s="5">
        <v>611.7</v>
      </c>
      <c r="Z17" s="5"/>
      <c r="AA17" s="5"/>
      <c r="AB17" s="5">
        <v>2010.65</v>
      </c>
      <c r="AC17" s="5"/>
      <c r="AD17" s="5"/>
      <c r="AE17" s="5">
        <v>770</v>
      </c>
      <c r="AF17" s="5"/>
      <c r="AG17" s="5"/>
      <c r="AH17" s="5">
        <v>1000</v>
      </c>
      <c r="AI17" s="5"/>
      <c r="AJ17" s="5"/>
      <c r="AK17" s="5">
        <v>1333</v>
      </c>
      <c r="AL17" s="5"/>
      <c r="AM17" s="5">
        <v>22000</v>
      </c>
      <c r="AN17" s="5"/>
    </row>
    <row r="18" spans="1:40" ht="12.75">
      <c r="A18" t="s">
        <v>199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>
        <v>3896</v>
      </c>
      <c r="AL18" s="5"/>
      <c r="AM18" s="5">
        <f t="shared" si="0"/>
        <v>3896</v>
      </c>
      <c r="AN18" s="5"/>
    </row>
    <row r="19" spans="1:40" ht="12.75">
      <c r="A19" t="s">
        <v>200</v>
      </c>
      <c r="D19" s="5">
        <v>2994</v>
      </c>
      <c r="E19" s="5"/>
      <c r="F19" s="5"/>
      <c r="G19" s="5">
        <v>1332</v>
      </c>
      <c r="H19" s="5"/>
      <c r="I19" s="5"/>
      <c r="J19" s="5">
        <v>1332</v>
      </c>
      <c r="K19" s="5"/>
      <c r="L19" s="5"/>
      <c r="M19" s="5">
        <v>2271</v>
      </c>
      <c r="N19" s="5"/>
      <c r="O19" s="5"/>
      <c r="P19" s="5"/>
      <c r="Q19" s="5"/>
      <c r="R19" s="5"/>
      <c r="S19" s="5">
        <v>6354</v>
      </c>
      <c r="T19" s="5"/>
      <c r="U19" s="5"/>
      <c r="V19" s="5"/>
      <c r="W19" s="5"/>
      <c r="X19" s="5"/>
      <c r="Y19" s="5">
        <v>2497</v>
      </c>
      <c r="Z19" s="5"/>
      <c r="AA19" s="5"/>
      <c r="AB19" s="5">
        <v>5042</v>
      </c>
      <c r="AC19" s="5"/>
      <c r="AD19" s="5"/>
      <c r="AE19" s="5"/>
      <c r="AF19" s="5"/>
      <c r="AG19" s="5"/>
      <c r="AH19" s="5">
        <v>2497</v>
      </c>
      <c r="AI19" s="5"/>
      <c r="AJ19" s="5"/>
      <c r="AK19" s="5">
        <v>8956</v>
      </c>
      <c r="AL19" s="5"/>
      <c r="AM19" s="5">
        <v>33378</v>
      </c>
      <c r="AN19" s="5"/>
    </row>
    <row r="20" spans="1:40" ht="12.75">
      <c r="A20" t="s">
        <v>201</v>
      </c>
      <c r="D20" s="5">
        <v>178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si="0"/>
        <v>178</v>
      </c>
      <c r="AN20" s="5"/>
    </row>
    <row r="21" spans="1:40" ht="12.75">
      <c r="A21" t="s">
        <v>202</v>
      </c>
      <c r="D21" s="5">
        <v>4000</v>
      </c>
      <c r="E21" s="5"/>
      <c r="F21" s="5"/>
      <c r="G21" s="5">
        <v>4500</v>
      </c>
      <c r="H21" s="5"/>
      <c r="I21" s="5"/>
      <c r="J21" s="5">
        <v>4500</v>
      </c>
      <c r="K21" s="5"/>
      <c r="L21" s="5"/>
      <c r="M21" s="5">
        <v>2000</v>
      </c>
      <c r="N21" s="5"/>
      <c r="O21" s="5"/>
      <c r="P21" s="5">
        <v>50500</v>
      </c>
      <c r="Q21" s="5"/>
      <c r="R21" s="5"/>
      <c r="S21" s="5">
        <v>157000</v>
      </c>
      <c r="T21" s="5"/>
      <c r="U21" s="5"/>
      <c r="V21" s="5">
        <v>90500</v>
      </c>
      <c r="W21" s="5"/>
      <c r="X21" s="5"/>
      <c r="Y21" s="5">
        <v>75500</v>
      </c>
      <c r="Z21" s="5"/>
      <c r="AA21" s="5"/>
      <c r="AB21" s="5">
        <v>70500</v>
      </c>
      <c r="AC21" s="5"/>
      <c r="AD21" s="5"/>
      <c r="AE21" s="5">
        <v>75500</v>
      </c>
      <c r="AF21" s="5"/>
      <c r="AG21" s="5"/>
      <c r="AH21" s="5">
        <v>92500</v>
      </c>
      <c r="AI21" s="5"/>
      <c r="AJ21" s="5"/>
      <c r="AK21" s="5">
        <v>37124.41</v>
      </c>
      <c r="AL21" s="5"/>
      <c r="AM21" s="5">
        <f t="shared" si="0"/>
        <v>664124.41</v>
      </c>
      <c r="AN21" s="5"/>
    </row>
    <row r="22" spans="1:40" ht="12.75">
      <c r="A22" t="s">
        <v>203</v>
      </c>
      <c r="D22" s="5">
        <v>4488</v>
      </c>
      <c r="E22" s="5"/>
      <c r="F22" s="5"/>
      <c r="G22" s="5">
        <v>4484</v>
      </c>
      <c r="H22" s="5"/>
      <c r="I22" s="5"/>
      <c r="J22" s="5">
        <v>4600</v>
      </c>
      <c r="K22" s="5"/>
      <c r="L22" s="5"/>
      <c r="M22" s="5"/>
      <c r="N22" s="5"/>
      <c r="O22" s="5"/>
      <c r="P22" s="5"/>
      <c r="Q22" s="5"/>
      <c r="R22" s="5"/>
      <c r="S22" s="5">
        <v>4600</v>
      </c>
      <c r="T22" s="5"/>
      <c r="U22" s="5"/>
      <c r="V22" s="5"/>
      <c r="W22" s="5"/>
      <c r="X22" s="5"/>
      <c r="Y22" s="5"/>
      <c r="Z22" s="5"/>
      <c r="AA22" s="5"/>
      <c r="AB22" s="5">
        <v>5198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0"/>
        <v>23370</v>
      </c>
      <c r="AN22" s="5"/>
    </row>
    <row r="23" spans="1:40" ht="12.75">
      <c r="A23" t="s">
        <v>204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v>3835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0"/>
        <v>3835</v>
      </c>
      <c r="AN23" s="5"/>
    </row>
    <row r="24" spans="1:40" ht="12.75">
      <c r="A24" t="s">
        <v>205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v>700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f t="shared" si="0"/>
        <v>700</v>
      </c>
      <c r="AN24" s="5"/>
    </row>
    <row r="25" spans="1:40" ht="12.75">
      <c r="A25" t="s">
        <v>206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6130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f t="shared" si="0"/>
        <v>6130</v>
      </c>
      <c r="AN25" s="5"/>
    </row>
    <row r="26" spans="1:40" ht="12.75">
      <c r="A26" t="s">
        <v>207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>
      <c r="A27" t="s">
        <v>208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4303.7</v>
      </c>
      <c r="Q27" s="5"/>
      <c r="R27" s="5"/>
      <c r="S27" s="5"/>
      <c r="T27" s="5"/>
      <c r="U27" s="5"/>
      <c r="V27" s="5"/>
      <c r="W27" s="5"/>
      <c r="X27" s="5"/>
      <c r="Y27" s="5">
        <v>3400</v>
      </c>
      <c r="Z27" s="5"/>
      <c r="AA27" s="5"/>
      <c r="AB27" s="5">
        <v>6615.7</v>
      </c>
      <c r="AC27" s="5"/>
      <c r="AD27" s="5"/>
      <c r="AE27" s="5">
        <v>4134.3</v>
      </c>
      <c r="AF27" s="5"/>
      <c r="AG27" s="5"/>
      <c r="AH27" s="5"/>
      <c r="AI27" s="5"/>
      <c r="AJ27" s="5"/>
      <c r="AK27" s="5">
        <v>27589.9</v>
      </c>
      <c r="AL27" s="5"/>
      <c r="AM27" s="5">
        <f t="shared" si="0"/>
        <v>46043.600000000006</v>
      </c>
      <c r="AN27" s="5"/>
    </row>
    <row r="28" spans="1:40" ht="12.75">
      <c r="A28" t="s">
        <v>209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v>800.48</v>
      </c>
      <c r="AL28" s="5"/>
      <c r="AM28" s="5">
        <f t="shared" si="0"/>
        <v>800.48</v>
      </c>
      <c r="AN28" s="5"/>
    </row>
    <row r="29" spans="1:40" ht="12.75">
      <c r="A29" t="s">
        <v>210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v>5341.5</v>
      </c>
      <c r="AL29" s="5"/>
      <c r="AM29" s="5">
        <f t="shared" si="0"/>
        <v>5341.5</v>
      </c>
      <c r="AN29" s="5"/>
    </row>
    <row r="30" spans="1:40" ht="12.75">
      <c r="A30" s="2" t="s">
        <v>211</v>
      </c>
      <c r="B30" s="2"/>
      <c r="C30" s="2"/>
      <c r="D30" s="6">
        <f>SUM(D14:D27)</f>
        <v>20652</v>
      </c>
      <c r="E30" s="6"/>
      <c r="F30" s="6"/>
      <c r="G30" s="6">
        <f>SUM(G14:G27)</f>
        <v>14316</v>
      </c>
      <c r="H30" s="6"/>
      <c r="I30" s="6"/>
      <c r="J30" s="6">
        <f>SUM(J14:J27)</f>
        <v>14432</v>
      </c>
      <c r="K30" s="6"/>
      <c r="L30" s="6"/>
      <c r="M30" s="6">
        <f>SUM(M14:M27)</f>
        <v>10771</v>
      </c>
      <c r="N30" s="6"/>
      <c r="O30" s="6"/>
      <c r="P30" s="6">
        <f>SUM(P14:P27)</f>
        <v>64118.7</v>
      </c>
      <c r="Q30" s="5"/>
      <c r="R30" s="5"/>
      <c r="S30" s="6">
        <f>SUM(S14:S27)</f>
        <v>183769</v>
      </c>
      <c r="T30" s="5"/>
      <c r="U30" s="5"/>
      <c r="V30" s="6">
        <f>SUM(V14:V27)</f>
        <v>96212.65</v>
      </c>
      <c r="W30" s="5"/>
      <c r="X30" s="5"/>
      <c r="Y30" s="6">
        <f>SUM(Y14:Y27)</f>
        <v>88508.7</v>
      </c>
      <c r="Z30" s="5"/>
      <c r="AA30" s="5"/>
      <c r="AB30" s="6">
        <f>SUM(AB14:AB27)</f>
        <v>101566.34999999999</v>
      </c>
      <c r="AC30" s="5"/>
      <c r="AD30" s="5"/>
      <c r="AE30" s="6">
        <f>SUM(AE14:AE27)</f>
        <v>85739.3</v>
      </c>
      <c r="AF30" s="5"/>
      <c r="AG30" s="5"/>
      <c r="AH30" s="6">
        <f>SUM(AH14:AH27)</f>
        <v>102497</v>
      </c>
      <c r="AI30" s="5"/>
      <c r="AJ30" s="5"/>
      <c r="AK30" s="6">
        <f>SUM(AK14:AK29)</f>
        <v>100603.29</v>
      </c>
      <c r="AL30" s="5"/>
      <c r="AM30" s="6">
        <f>SUM(AM14:AM29)</f>
        <v>883185.99</v>
      </c>
      <c r="AN30" s="5"/>
    </row>
    <row r="31" ht="12.75">
      <c r="AM31" s="5"/>
    </row>
    <row r="32" spans="1:39" ht="12.75">
      <c r="A32" s="2" t="s">
        <v>212</v>
      </c>
      <c r="AM32" s="5"/>
    </row>
    <row r="33" spans="1:39" ht="12.75">
      <c r="A33" t="s">
        <v>213</v>
      </c>
      <c r="D33" s="5">
        <v>1260</v>
      </c>
      <c r="G33" s="5">
        <v>1260</v>
      </c>
      <c r="J33" s="5">
        <v>1500</v>
      </c>
      <c r="M33" s="5">
        <v>1500</v>
      </c>
      <c r="O33" s="5"/>
      <c r="P33" s="5">
        <v>1148</v>
      </c>
      <c r="S33">
        <v>1824</v>
      </c>
      <c r="V33">
        <v>1148</v>
      </c>
      <c r="Y33">
        <v>1500</v>
      </c>
      <c r="AB33">
        <v>1852</v>
      </c>
      <c r="AE33">
        <v>1148</v>
      </c>
      <c r="AH33">
        <v>1500</v>
      </c>
      <c r="AK33">
        <v>1852</v>
      </c>
      <c r="AM33" s="5">
        <f aca="true" t="shared" si="1" ref="AM33:AM61">SUM(D33:AK33)</f>
        <v>17492</v>
      </c>
    </row>
    <row r="34" spans="1:39" ht="12.75">
      <c r="A34" t="s">
        <v>214</v>
      </c>
      <c r="D34" s="5"/>
      <c r="G34" s="5"/>
      <c r="J34" s="5"/>
      <c r="M34" s="5"/>
      <c r="O34" s="5"/>
      <c r="P34" s="5"/>
      <c r="AK34">
        <v>3920</v>
      </c>
      <c r="AM34" s="5">
        <f t="shared" si="1"/>
        <v>3920</v>
      </c>
    </row>
    <row r="35" spans="1:39" ht="12.75">
      <c r="A35" t="s">
        <v>215</v>
      </c>
      <c r="D35" s="5">
        <v>420</v>
      </c>
      <c r="G35" s="5">
        <v>420</v>
      </c>
      <c r="J35" s="5">
        <v>500</v>
      </c>
      <c r="M35" s="5">
        <v>500</v>
      </c>
      <c r="O35" s="5"/>
      <c r="P35" s="5"/>
      <c r="S35">
        <v>1000</v>
      </c>
      <c r="Y35">
        <v>500</v>
      </c>
      <c r="AB35">
        <v>1000</v>
      </c>
      <c r="AH35">
        <v>368</v>
      </c>
      <c r="AK35">
        <v>2306</v>
      </c>
      <c r="AM35" s="5">
        <f t="shared" si="1"/>
        <v>7014</v>
      </c>
    </row>
    <row r="36" spans="1:39" ht="12.75">
      <c r="A36" t="s">
        <v>216</v>
      </c>
      <c r="D36" s="5">
        <v>319</v>
      </c>
      <c r="G36" s="5">
        <v>344</v>
      </c>
      <c r="J36" s="5">
        <v>419</v>
      </c>
      <c r="M36" s="5">
        <v>529</v>
      </c>
      <c r="O36" s="5"/>
      <c r="P36" s="5"/>
      <c r="AM36" s="5">
        <f t="shared" si="1"/>
        <v>1611</v>
      </c>
    </row>
    <row r="37" spans="1:39" ht="12.75">
      <c r="A37" t="s">
        <v>217</v>
      </c>
      <c r="D37" s="5">
        <v>343.2</v>
      </c>
      <c r="G37" s="5"/>
      <c r="J37" s="5">
        <v>405.8</v>
      </c>
      <c r="M37" s="5">
        <v>65</v>
      </c>
      <c r="O37" s="5"/>
      <c r="P37" s="5"/>
      <c r="S37">
        <v>123.3</v>
      </c>
      <c r="AH37">
        <v>17</v>
      </c>
      <c r="AM37" s="5">
        <f t="shared" si="1"/>
        <v>954.3</v>
      </c>
    </row>
    <row r="38" spans="1:39" ht="12.75">
      <c r="A38" t="s">
        <v>218</v>
      </c>
      <c r="D38" s="5">
        <v>1124.45</v>
      </c>
      <c r="G38" s="5">
        <v>680.6</v>
      </c>
      <c r="J38" s="5">
        <v>575.45</v>
      </c>
      <c r="M38" s="5">
        <v>1037.9</v>
      </c>
      <c r="O38" s="5"/>
      <c r="P38" s="5"/>
      <c r="S38">
        <v>1878.55</v>
      </c>
      <c r="V38">
        <v>1236.4</v>
      </c>
      <c r="Y38">
        <v>1089.75</v>
      </c>
      <c r="AB38">
        <v>111.3</v>
      </c>
      <c r="AE38">
        <v>1372.6</v>
      </c>
      <c r="AH38">
        <v>3222.35</v>
      </c>
      <c r="AK38">
        <v>2399.75</v>
      </c>
      <c r="AM38" s="5">
        <f t="shared" si="1"/>
        <v>14729.1</v>
      </c>
    </row>
    <row r="39" spans="1:39" ht="12.75">
      <c r="A39" t="s">
        <v>219</v>
      </c>
      <c r="D39" s="5">
        <v>60</v>
      </c>
      <c r="G39" s="5"/>
      <c r="J39" s="5">
        <v>65.1</v>
      </c>
      <c r="M39" s="5">
        <v>61</v>
      </c>
      <c r="O39" s="5"/>
      <c r="P39" s="5"/>
      <c r="S39">
        <v>39.5</v>
      </c>
      <c r="AE39">
        <v>76.4</v>
      </c>
      <c r="AK39">
        <v>49</v>
      </c>
      <c r="AM39" s="5">
        <f t="shared" si="1"/>
        <v>351</v>
      </c>
    </row>
    <row r="40" spans="1:39" ht="12.75">
      <c r="A40" t="s">
        <v>220</v>
      </c>
      <c r="D40" s="5"/>
      <c r="G40" s="5"/>
      <c r="J40" s="5">
        <v>370</v>
      </c>
      <c r="M40" s="5"/>
      <c r="O40" s="5"/>
      <c r="P40" s="5"/>
      <c r="S40">
        <v>56</v>
      </c>
      <c r="Y40">
        <v>168</v>
      </c>
      <c r="AB40">
        <v>100</v>
      </c>
      <c r="AM40" s="5">
        <f t="shared" si="1"/>
        <v>694</v>
      </c>
    </row>
    <row r="41" spans="1:39" ht="12.75">
      <c r="A41" t="s">
        <v>221</v>
      </c>
      <c r="D41" s="5">
        <v>649</v>
      </c>
      <c r="G41" s="5"/>
      <c r="J41" s="5"/>
      <c r="M41" s="5">
        <v>100.01</v>
      </c>
      <c r="O41" s="5"/>
      <c r="P41" s="5"/>
      <c r="V41">
        <v>100.01</v>
      </c>
      <c r="Y41">
        <v>100.01</v>
      </c>
      <c r="AM41" s="5">
        <f t="shared" si="1"/>
        <v>949.03</v>
      </c>
    </row>
    <row r="42" spans="1:39" ht="12.75">
      <c r="A42" t="s">
        <v>222</v>
      </c>
      <c r="D42" s="5">
        <v>420</v>
      </c>
      <c r="G42" s="5"/>
      <c r="J42" s="5"/>
      <c r="M42" s="5"/>
      <c r="O42" s="5"/>
      <c r="P42" s="5">
        <v>488</v>
      </c>
      <c r="AH42">
        <v>2000</v>
      </c>
      <c r="AM42" s="5">
        <f t="shared" si="1"/>
        <v>2908</v>
      </c>
    </row>
    <row r="43" spans="1:39" ht="12.75">
      <c r="A43" t="s">
        <v>223</v>
      </c>
      <c r="D43" s="5"/>
      <c r="G43" s="5"/>
      <c r="J43" s="5"/>
      <c r="M43" s="5"/>
      <c r="O43" s="5"/>
      <c r="P43" s="5"/>
      <c r="AB43">
        <v>300</v>
      </c>
      <c r="AM43" s="5">
        <f t="shared" si="1"/>
        <v>300</v>
      </c>
    </row>
    <row r="44" spans="1:39" ht="12.75">
      <c r="A44" t="s">
        <v>224</v>
      </c>
      <c r="D44" s="5"/>
      <c r="G44" s="5"/>
      <c r="J44" s="5">
        <v>278</v>
      </c>
      <c r="M44" s="5"/>
      <c r="O44" s="5"/>
      <c r="P44" s="5"/>
      <c r="AM44" s="5">
        <f t="shared" si="1"/>
        <v>278</v>
      </c>
    </row>
    <row r="45" spans="1:39" ht="12.75">
      <c r="A45" t="s">
        <v>225</v>
      </c>
      <c r="D45" s="5"/>
      <c r="G45" s="5"/>
      <c r="J45" s="5"/>
      <c r="M45" s="5"/>
      <c r="O45" s="5"/>
      <c r="P45" s="5"/>
      <c r="S45">
        <v>1113.58</v>
      </c>
      <c r="AM45" s="5">
        <f t="shared" si="1"/>
        <v>1113.58</v>
      </c>
    </row>
    <row r="46" spans="1:39" ht="12.75">
      <c r="A46" t="s">
        <v>226</v>
      </c>
      <c r="D46" s="5"/>
      <c r="G46" s="5"/>
      <c r="J46" s="5"/>
      <c r="M46" s="5"/>
      <c r="O46" s="5"/>
      <c r="P46" s="5"/>
      <c r="Y46">
        <v>950</v>
      </c>
      <c r="AM46" s="5">
        <f t="shared" si="1"/>
        <v>950</v>
      </c>
    </row>
    <row r="47" spans="1:39" ht="12.75">
      <c r="A47" t="s">
        <v>227</v>
      </c>
      <c r="D47" s="5"/>
      <c r="G47" s="5"/>
      <c r="J47" s="5">
        <v>200</v>
      </c>
      <c r="M47" s="5"/>
      <c r="O47" s="5"/>
      <c r="P47" s="5"/>
      <c r="V47">
        <v>100</v>
      </c>
      <c r="Y47">
        <v>45</v>
      </c>
      <c r="AK47">
        <v>120</v>
      </c>
      <c r="AM47" s="5">
        <f t="shared" si="1"/>
        <v>465</v>
      </c>
    </row>
    <row r="48" spans="1:39" ht="12.75">
      <c r="A48" t="s">
        <v>228</v>
      </c>
      <c r="D48" s="5"/>
      <c r="G48" s="5"/>
      <c r="J48" s="5"/>
      <c r="M48" s="5">
        <v>4366</v>
      </c>
      <c r="O48" s="5"/>
      <c r="P48" s="5"/>
      <c r="V48">
        <v>297</v>
      </c>
      <c r="AE48">
        <v>297</v>
      </c>
      <c r="AM48" s="5">
        <f t="shared" si="1"/>
        <v>4960</v>
      </c>
    </row>
    <row r="49" spans="1:39" ht="12.75">
      <c r="A49" t="s">
        <v>229</v>
      </c>
      <c r="D49" s="5"/>
      <c r="G49" s="5"/>
      <c r="J49" s="5">
        <v>1440</v>
      </c>
      <c r="M49" s="5">
        <v>4303.7</v>
      </c>
      <c r="O49" s="5"/>
      <c r="P49" s="5">
        <v>-4303.7</v>
      </c>
      <c r="AM49" s="5">
        <f t="shared" si="1"/>
        <v>1440</v>
      </c>
    </row>
    <row r="50" spans="1:39" ht="12.75">
      <c r="A50" t="s">
        <v>230</v>
      </c>
      <c r="D50" s="5">
        <v>75</v>
      </c>
      <c r="G50" s="5"/>
      <c r="J50" s="5"/>
      <c r="M50" s="5">
        <v>1222</v>
      </c>
      <c r="O50" s="5"/>
      <c r="P50" s="5">
        <v>1118</v>
      </c>
      <c r="S50">
        <v>819</v>
      </c>
      <c r="V50">
        <v>970</v>
      </c>
      <c r="Y50">
        <v>1470</v>
      </c>
      <c r="AB50">
        <v>2200</v>
      </c>
      <c r="AE50">
        <v>920</v>
      </c>
      <c r="AH50">
        <v>3001</v>
      </c>
      <c r="AK50">
        <v>3299</v>
      </c>
      <c r="AM50" s="5">
        <f t="shared" si="1"/>
        <v>15094</v>
      </c>
    </row>
    <row r="51" spans="1:39" ht="12.75">
      <c r="A51" t="s">
        <v>231</v>
      </c>
      <c r="D51" s="5"/>
      <c r="G51" s="5"/>
      <c r="J51" s="5"/>
      <c r="M51" s="5">
        <v>1400</v>
      </c>
      <c r="O51" s="5"/>
      <c r="P51" s="5">
        <v>1400</v>
      </c>
      <c r="AK51">
        <v>1675</v>
      </c>
      <c r="AM51" s="5">
        <f t="shared" si="1"/>
        <v>4475</v>
      </c>
    </row>
    <row r="52" spans="1:39" ht="12.75">
      <c r="A52" t="s">
        <v>232</v>
      </c>
      <c r="D52" s="5"/>
      <c r="G52" s="5"/>
      <c r="J52" s="5"/>
      <c r="M52" s="5"/>
      <c r="O52" s="5"/>
      <c r="P52" s="5">
        <v>490</v>
      </c>
      <c r="AB52">
        <v>522.5</v>
      </c>
      <c r="AM52" s="5">
        <f t="shared" si="1"/>
        <v>1012.5</v>
      </c>
    </row>
    <row r="53" spans="1:39" ht="12.75">
      <c r="A53" t="s">
        <v>233</v>
      </c>
      <c r="D53" s="5">
        <v>717.65</v>
      </c>
      <c r="G53" s="5"/>
      <c r="J53" s="5"/>
      <c r="M53" s="5">
        <v>1000</v>
      </c>
      <c r="O53" s="5"/>
      <c r="P53" s="5">
        <v>1000</v>
      </c>
      <c r="S53">
        <v>1000</v>
      </c>
      <c r="V53">
        <v>1000</v>
      </c>
      <c r="Y53">
        <v>1000</v>
      </c>
      <c r="AB53">
        <v>1000</v>
      </c>
      <c r="AE53">
        <v>1000</v>
      </c>
      <c r="AH53">
        <v>1000</v>
      </c>
      <c r="AK53">
        <v>1000</v>
      </c>
      <c r="AM53" s="5">
        <f t="shared" si="1"/>
        <v>9717.65</v>
      </c>
    </row>
    <row r="54" spans="1:39" ht="12.75">
      <c r="A54" t="s">
        <v>234</v>
      </c>
      <c r="D54" s="5"/>
      <c r="G54" s="5"/>
      <c r="J54" s="5">
        <v>5000</v>
      </c>
      <c r="M54" s="5"/>
      <c r="O54" s="5"/>
      <c r="P54" s="5"/>
      <c r="AM54" s="5">
        <f t="shared" si="1"/>
        <v>5000</v>
      </c>
    </row>
    <row r="55" spans="1:39" ht="12.75">
      <c r="A55" t="s">
        <v>235</v>
      </c>
      <c r="D55" s="5"/>
      <c r="G55" s="5"/>
      <c r="J55" s="5"/>
      <c r="M55" s="5"/>
      <c r="O55" s="5"/>
      <c r="P55" s="5"/>
      <c r="AH55">
        <v>218</v>
      </c>
      <c r="AM55" s="5">
        <f t="shared" si="1"/>
        <v>218</v>
      </c>
    </row>
    <row r="56" spans="1:39" ht="12.75">
      <c r="A56" t="s">
        <v>236</v>
      </c>
      <c r="D56" s="5"/>
      <c r="G56" s="5"/>
      <c r="J56" s="5"/>
      <c r="M56" s="5"/>
      <c r="O56" s="5"/>
      <c r="P56" s="5"/>
      <c r="AH56">
        <v>160</v>
      </c>
      <c r="AM56" s="5">
        <f t="shared" si="1"/>
        <v>160</v>
      </c>
    </row>
    <row r="57" spans="1:39" ht="12.75">
      <c r="A57" t="s">
        <v>237</v>
      </c>
      <c r="D57" s="5">
        <v>5000</v>
      </c>
      <c r="G57" s="5"/>
      <c r="J57" s="5"/>
      <c r="M57" s="5"/>
      <c r="O57" s="5"/>
      <c r="P57" s="5"/>
      <c r="AM57" s="5">
        <f t="shared" si="1"/>
        <v>5000</v>
      </c>
    </row>
    <row r="58" spans="1:39" ht="12.75">
      <c r="A58" t="s">
        <v>238</v>
      </c>
      <c r="D58" s="5"/>
      <c r="G58" s="5"/>
      <c r="J58" s="5"/>
      <c r="M58" s="5"/>
      <c r="O58" s="5"/>
      <c r="P58" s="5"/>
      <c r="AK58">
        <v>500</v>
      </c>
      <c r="AM58" s="5">
        <f t="shared" si="1"/>
        <v>500</v>
      </c>
    </row>
    <row r="59" spans="1:39" ht="12.75">
      <c r="A59" t="s">
        <v>239</v>
      </c>
      <c r="D59" s="5">
        <v>80</v>
      </c>
      <c r="G59" s="5"/>
      <c r="J59" s="5"/>
      <c r="M59" s="5"/>
      <c r="O59" s="5"/>
      <c r="P59" s="5">
        <v>120</v>
      </c>
      <c r="AK59">
        <v>2625.47</v>
      </c>
      <c r="AM59" s="5">
        <f t="shared" si="1"/>
        <v>2825.47</v>
      </c>
    </row>
    <row r="60" spans="1:39" ht="12.75">
      <c r="A60" t="s">
        <v>240</v>
      </c>
      <c r="D60" s="5"/>
      <c r="G60" s="5"/>
      <c r="J60" s="5"/>
      <c r="M60" s="5"/>
      <c r="O60" s="5"/>
      <c r="P60" s="5"/>
      <c r="AK60">
        <v>392.28</v>
      </c>
      <c r="AM60" s="5">
        <f t="shared" si="1"/>
        <v>392.28</v>
      </c>
    </row>
    <row r="61" spans="1:39" ht="12.75">
      <c r="A61" t="s">
        <v>241</v>
      </c>
      <c r="D61" s="5"/>
      <c r="G61" s="5"/>
      <c r="J61" s="5"/>
      <c r="M61" s="5"/>
      <c r="O61" s="5"/>
      <c r="P61" s="5"/>
      <c r="AE61">
        <v>619.9</v>
      </c>
      <c r="AM61" s="5">
        <f t="shared" si="1"/>
        <v>619.9</v>
      </c>
    </row>
    <row r="62" spans="1:39" ht="12.75">
      <c r="A62" s="2" t="s">
        <v>211</v>
      </c>
      <c r="B62" s="2"/>
      <c r="C62" s="2"/>
      <c r="D62" s="6">
        <f>SUM(D33:D59)</f>
        <v>10468.3</v>
      </c>
      <c r="E62" s="2"/>
      <c r="F62" s="2"/>
      <c r="G62" s="6">
        <f>SUM(G33:G59)</f>
        <v>2704.6</v>
      </c>
      <c r="H62" s="2"/>
      <c r="I62" s="2"/>
      <c r="J62" s="6">
        <f>SUM(J33:J59)</f>
        <v>10753.35</v>
      </c>
      <c r="K62" s="2"/>
      <c r="L62" s="2"/>
      <c r="M62" s="6">
        <f>SUM(M33:M59)</f>
        <v>16084.61</v>
      </c>
      <c r="N62" s="2"/>
      <c r="O62" s="6"/>
      <c r="P62" s="6">
        <f>SUM(P33:P59)</f>
        <v>1460.3000000000002</v>
      </c>
      <c r="S62" s="6">
        <f>SUM(S33:S59)</f>
        <v>7853.93</v>
      </c>
      <c r="V62" s="6">
        <f>SUM(V33:V59)</f>
        <v>4851.41</v>
      </c>
      <c r="Y62" s="6">
        <f>SUM(Y33:Y59)</f>
        <v>6822.76</v>
      </c>
      <c r="AB62" s="6">
        <f>SUM(AB33:AB59)</f>
        <v>7085.8</v>
      </c>
      <c r="AE62" s="2">
        <f>SUM(AE33:AE61)</f>
        <v>5433.9</v>
      </c>
      <c r="AH62" s="2">
        <f>SUM(AH33:AH61)</f>
        <v>11486.35</v>
      </c>
      <c r="AK62" s="2">
        <f>SUM(AK33:AK61)</f>
        <v>20138.5</v>
      </c>
      <c r="AM62" s="6">
        <f>SUM(AM33:AM59)</f>
        <v>104131.63</v>
      </c>
    </row>
    <row r="63" ht="12.75">
      <c r="AM63" s="5"/>
    </row>
    <row r="64" spans="1:39" ht="12.75">
      <c r="A64" s="2" t="s">
        <v>242</v>
      </c>
      <c r="AM64" s="5"/>
    </row>
    <row r="65" spans="1:39" ht="12.75">
      <c r="A65" t="s">
        <v>243</v>
      </c>
      <c r="J65" s="5">
        <v>5280</v>
      </c>
      <c r="AM65" s="5">
        <f aca="true" t="shared" si="2" ref="AM65:AM86">SUM(D65:AK65)</f>
        <v>5280</v>
      </c>
    </row>
    <row r="66" spans="1:39" ht="12.75">
      <c r="A66" t="s">
        <v>244</v>
      </c>
      <c r="J66" s="5"/>
      <c r="M66" s="5">
        <v>2000</v>
      </c>
      <c r="AM66" s="5">
        <f t="shared" si="2"/>
        <v>2000</v>
      </c>
    </row>
    <row r="67" spans="1:39" ht="12.75">
      <c r="A67" t="s">
        <v>245</v>
      </c>
      <c r="J67" s="5"/>
      <c r="M67" s="5"/>
      <c r="P67" s="5">
        <v>599</v>
      </c>
      <c r="AM67" s="5">
        <f t="shared" si="2"/>
        <v>599</v>
      </c>
    </row>
    <row r="68" spans="1:39" ht="12.75">
      <c r="A68" t="s">
        <v>246</v>
      </c>
      <c r="J68" s="5"/>
      <c r="M68" s="5"/>
      <c r="P68" s="5">
        <v>651</v>
      </c>
      <c r="AM68" s="5">
        <f t="shared" si="2"/>
        <v>651</v>
      </c>
    </row>
    <row r="69" spans="1:39" ht="12.75">
      <c r="A69" t="s">
        <v>247</v>
      </c>
      <c r="J69" s="5"/>
      <c r="M69" s="5"/>
      <c r="P69" s="5">
        <v>1509.45</v>
      </c>
      <c r="AM69" s="5">
        <f t="shared" si="2"/>
        <v>1509.45</v>
      </c>
    </row>
    <row r="70" spans="1:39" ht="12.75">
      <c r="A70" t="s">
        <v>248</v>
      </c>
      <c r="J70" s="5"/>
      <c r="M70" s="5"/>
      <c r="P70" s="5"/>
      <c r="Y70" s="5">
        <v>2802.5</v>
      </c>
      <c r="AM70" s="5">
        <f t="shared" si="2"/>
        <v>2802.5</v>
      </c>
    </row>
    <row r="71" spans="1:39" ht="12.75">
      <c r="A71" t="s">
        <v>249</v>
      </c>
      <c r="J71" s="5"/>
      <c r="M71" s="5"/>
      <c r="P71" s="5"/>
      <c r="Y71" s="5">
        <v>2158.95</v>
      </c>
      <c r="AB71">
        <v>-1149</v>
      </c>
      <c r="AM71" s="5">
        <f t="shared" si="2"/>
        <v>1009.9499999999998</v>
      </c>
    </row>
    <row r="72" spans="1:39" ht="12.75">
      <c r="A72" t="s">
        <v>250</v>
      </c>
      <c r="J72" s="5"/>
      <c r="M72" s="5"/>
      <c r="P72" s="5"/>
      <c r="Y72" s="5">
        <v>102.5</v>
      </c>
      <c r="AM72" s="5">
        <f t="shared" si="2"/>
        <v>102.5</v>
      </c>
    </row>
    <row r="73" spans="1:39" ht="12.75">
      <c r="A73" t="s">
        <v>251</v>
      </c>
      <c r="J73" s="5"/>
      <c r="M73" s="5"/>
      <c r="P73" s="5"/>
      <c r="Y73" s="5"/>
      <c r="AB73">
        <v>520</v>
      </c>
      <c r="AM73" s="5">
        <f t="shared" si="2"/>
        <v>520</v>
      </c>
    </row>
    <row r="74" spans="1:39" ht="12.75">
      <c r="A74" t="s">
        <v>252</v>
      </c>
      <c r="J74" s="5"/>
      <c r="M74" s="5"/>
      <c r="P74" s="5"/>
      <c r="Y74" s="5"/>
      <c r="AB74">
        <v>8000</v>
      </c>
      <c r="AM74" s="5">
        <f t="shared" si="2"/>
        <v>8000</v>
      </c>
    </row>
    <row r="75" spans="1:39" ht="12.75">
      <c r="A75" t="s">
        <v>253</v>
      </c>
      <c r="J75" s="5"/>
      <c r="M75" s="5"/>
      <c r="P75" s="5"/>
      <c r="Y75" s="5"/>
      <c r="AB75">
        <v>2442.25</v>
      </c>
      <c r="AM75" s="5">
        <f t="shared" si="2"/>
        <v>2442.25</v>
      </c>
    </row>
    <row r="76" spans="1:39" ht="12.75">
      <c r="A76" t="s">
        <v>254</v>
      </c>
      <c r="J76" s="5"/>
      <c r="M76" s="5"/>
      <c r="P76" s="5">
        <v>400</v>
      </c>
      <c r="AM76" s="5">
        <f t="shared" si="2"/>
        <v>400</v>
      </c>
    </row>
    <row r="77" spans="1:39" ht="12.75">
      <c r="A77" t="s">
        <v>255</v>
      </c>
      <c r="J77" s="5"/>
      <c r="M77" s="5"/>
      <c r="P77" s="5"/>
      <c r="AE77">
        <v>988</v>
      </c>
      <c r="AM77" s="5">
        <f t="shared" si="2"/>
        <v>988</v>
      </c>
    </row>
    <row r="78" spans="1:39" ht="12.75">
      <c r="A78" t="s">
        <v>256</v>
      </c>
      <c r="J78" s="5"/>
      <c r="M78" s="5"/>
      <c r="P78" s="5"/>
      <c r="AE78">
        <v>1629.99</v>
      </c>
      <c r="AM78" s="5">
        <f t="shared" si="2"/>
        <v>1629.99</v>
      </c>
    </row>
    <row r="79" spans="1:39" ht="12.75">
      <c r="A79" t="s">
        <v>257</v>
      </c>
      <c r="J79" s="5"/>
      <c r="M79" s="5"/>
      <c r="P79" s="5"/>
      <c r="AE79">
        <v>3438</v>
      </c>
      <c r="AM79" s="5">
        <f t="shared" si="2"/>
        <v>3438</v>
      </c>
    </row>
    <row r="80" spans="1:39" ht="12.75">
      <c r="A80" t="s">
        <v>258</v>
      </c>
      <c r="J80" s="5"/>
      <c r="M80" s="5"/>
      <c r="P80" s="5"/>
      <c r="AE80">
        <v>5490</v>
      </c>
      <c r="AH80">
        <v>575</v>
      </c>
      <c r="AM80" s="5">
        <f t="shared" si="2"/>
        <v>6065</v>
      </c>
    </row>
    <row r="81" spans="1:39" ht="12.75">
      <c r="A81" t="s">
        <v>259</v>
      </c>
      <c r="J81" s="5"/>
      <c r="M81" s="5"/>
      <c r="P81" s="5"/>
      <c r="AE81">
        <v>2800</v>
      </c>
      <c r="AH81">
        <v>838</v>
      </c>
      <c r="AM81" s="5">
        <f t="shared" si="2"/>
        <v>3638</v>
      </c>
    </row>
    <row r="82" spans="1:39" ht="12.75">
      <c r="A82" t="s">
        <v>260</v>
      </c>
      <c r="J82" s="5"/>
      <c r="M82" s="5"/>
      <c r="P82" s="5"/>
      <c r="AH82">
        <v>1100</v>
      </c>
      <c r="AM82" s="5">
        <f t="shared" si="2"/>
        <v>1100</v>
      </c>
    </row>
    <row r="83" spans="1:39" ht="12.75">
      <c r="A83" t="s">
        <v>261</v>
      </c>
      <c r="J83" s="5"/>
      <c r="M83" s="5"/>
      <c r="P83" s="5"/>
      <c r="AK83">
        <v>5274.6</v>
      </c>
      <c r="AM83" s="5">
        <f t="shared" si="2"/>
        <v>5274.6</v>
      </c>
    </row>
    <row r="84" spans="1:39" ht="12.75">
      <c r="A84" t="s">
        <v>262</v>
      </c>
      <c r="J84" s="5"/>
      <c r="M84" s="5"/>
      <c r="P84" s="5"/>
      <c r="AK84">
        <v>850</v>
      </c>
      <c r="AM84" s="5">
        <f t="shared" si="2"/>
        <v>850</v>
      </c>
    </row>
    <row r="85" spans="1:39" ht="12.75">
      <c r="A85" t="s">
        <v>263</v>
      </c>
      <c r="J85" s="5"/>
      <c r="M85" s="5"/>
      <c r="P85" s="5"/>
      <c r="AK85">
        <v>1299</v>
      </c>
      <c r="AM85" s="5">
        <f t="shared" si="2"/>
        <v>1299</v>
      </c>
    </row>
    <row r="86" spans="1:39" ht="12.75">
      <c r="A86" t="s">
        <v>264</v>
      </c>
      <c r="J86" s="5"/>
      <c r="M86" s="5"/>
      <c r="P86" s="5"/>
      <c r="AE86">
        <v>2160</v>
      </c>
      <c r="AM86" s="5">
        <f t="shared" si="2"/>
        <v>2160</v>
      </c>
    </row>
    <row r="87" spans="1:39" ht="12.75">
      <c r="A87" s="2" t="s">
        <v>211</v>
      </c>
      <c r="B87" s="2"/>
      <c r="C87" s="2"/>
      <c r="D87" s="2"/>
      <c r="E87" s="2"/>
      <c r="F87" s="2"/>
      <c r="G87" s="2"/>
      <c r="H87" s="2"/>
      <c r="I87" s="2"/>
      <c r="J87" s="6">
        <f>SUM(J65:J76)</f>
        <v>5280</v>
      </c>
      <c r="K87" s="2"/>
      <c r="L87" s="2"/>
      <c r="M87" s="6">
        <f>SUM(M65:M76)</f>
        <v>2000</v>
      </c>
      <c r="N87" s="2"/>
      <c r="O87" s="2"/>
      <c r="P87" s="6">
        <f>SUM(P65:P76)</f>
        <v>3159.45</v>
      </c>
      <c r="S87" s="6">
        <f>SUM(S65:S76)</f>
        <v>0</v>
      </c>
      <c r="V87" s="6">
        <f>SUM(V65:V76)</f>
        <v>0</v>
      </c>
      <c r="Y87" s="6">
        <f>SUM(Y65:Y76)</f>
        <v>5063.95</v>
      </c>
      <c r="AB87" s="6">
        <f>SUM(AB65:AB76)</f>
        <v>9813.25</v>
      </c>
      <c r="AE87" s="6">
        <f>SUM(AE65:AE86)</f>
        <v>16505.989999999998</v>
      </c>
      <c r="AH87" s="6">
        <f>SUM(AH65:AH86)</f>
        <v>2513</v>
      </c>
      <c r="AK87" s="6">
        <f>SUM(AK65:AK86)</f>
        <v>7423.6</v>
      </c>
      <c r="AM87" s="6">
        <f>SUM(AM65:AM86)</f>
        <v>51759.24</v>
      </c>
    </row>
    <row r="88" spans="1:39" ht="12.75">
      <c r="A88" s="2"/>
      <c r="B88" s="2"/>
      <c r="C88" s="2"/>
      <c r="D88" s="2"/>
      <c r="E88" s="2"/>
      <c r="F88" s="2"/>
      <c r="G88" s="2"/>
      <c r="H88" s="2"/>
      <c r="I88" s="2"/>
      <c r="J88" s="6"/>
      <c r="K88" s="2"/>
      <c r="L88" s="2"/>
      <c r="M88" s="6"/>
      <c r="N88" s="2"/>
      <c r="O88" s="2"/>
      <c r="P88" s="6"/>
      <c r="AM88" s="5"/>
    </row>
    <row r="89" spans="1:39" ht="12.75">
      <c r="A89" s="2" t="s">
        <v>265</v>
      </c>
      <c r="AM89" s="5"/>
    </row>
    <row r="90" spans="1:39" ht="12.75">
      <c r="A90" t="s">
        <v>266</v>
      </c>
      <c r="D90">
        <v>5000</v>
      </c>
      <c r="AM90" s="5">
        <f>SUM(D90:AK90)</f>
        <v>5000</v>
      </c>
    </row>
    <row r="91" ht="12.75">
      <c r="AM91" s="5"/>
    </row>
    <row r="92" spans="1:39" ht="12.75">
      <c r="A92" s="2" t="s">
        <v>267</v>
      </c>
      <c r="AM92" s="5"/>
    </row>
    <row r="93" spans="1:39" ht="12.75">
      <c r="A93" t="s">
        <v>268</v>
      </c>
      <c r="G93">
        <v>120</v>
      </c>
      <c r="J93">
        <v>120</v>
      </c>
      <c r="M93">
        <v>120</v>
      </c>
      <c r="AM93" s="5">
        <f>SUM(D93:AK93)</f>
        <v>360</v>
      </c>
    </row>
    <row r="94" spans="1:39" ht="12.75">
      <c r="A94" t="s">
        <v>269</v>
      </c>
      <c r="J94">
        <v>1636</v>
      </c>
      <c r="M94">
        <v>882</v>
      </c>
      <c r="AM94" s="5">
        <f>SUM(D94:AK94)</f>
        <v>2518</v>
      </c>
    </row>
    <row r="95" spans="1:39" ht="12.75">
      <c r="A95" t="s">
        <v>270</v>
      </c>
      <c r="M95">
        <v>122</v>
      </c>
      <c r="AM95" s="5">
        <f>SUM(D95:AK95)</f>
        <v>122</v>
      </c>
    </row>
    <row r="96" spans="1:39" ht="12.75">
      <c r="A96" s="2" t="s">
        <v>211</v>
      </c>
      <c r="B96" s="2"/>
      <c r="C96" s="2"/>
      <c r="D96" s="2"/>
      <c r="E96" s="2"/>
      <c r="F96" s="2"/>
      <c r="G96" s="2">
        <f>SUM(G93:G95)</f>
        <v>120</v>
      </c>
      <c r="H96" s="2"/>
      <c r="I96" s="2"/>
      <c r="J96" s="2">
        <f>SUM(J93:J95)</f>
        <v>1756</v>
      </c>
      <c r="K96" s="2"/>
      <c r="L96" s="2"/>
      <c r="M96" s="2">
        <f>SUM(M93:M95)</f>
        <v>1124</v>
      </c>
      <c r="N96" s="2"/>
      <c r="O96" s="2"/>
      <c r="P96" s="2">
        <f>SUM(P93:P95)</f>
        <v>0</v>
      </c>
      <c r="Q96" s="2"/>
      <c r="R96" s="2"/>
      <c r="S96" s="2">
        <f>SUM(S93:S95)</f>
        <v>0</v>
      </c>
      <c r="T96" s="2"/>
      <c r="U96" s="2"/>
      <c r="V96" s="2">
        <f>SUM(V93:V95)</f>
        <v>0</v>
      </c>
      <c r="W96" s="2"/>
      <c r="X96" s="2"/>
      <c r="Y96" s="2">
        <f>SUM(Y93:Y95)</f>
        <v>0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6">
        <f>SUM(AM93:AM95)</f>
        <v>3000</v>
      </c>
    </row>
    <row r="97" spans="1:3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5"/>
    </row>
    <row r="98" spans="1:39" ht="12.75">
      <c r="A98" s="2" t="s">
        <v>271</v>
      </c>
      <c r="AM98" s="5"/>
    </row>
    <row r="99" spans="1:39" ht="12.75">
      <c r="A99" t="s">
        <v>272</v>
      </c>
      <c r="M99" s="5">
        <v>515</v>
      </c>
      <c r="AM99" s="5">
        <f>SUM(D99:AK99)</f>
        <v>515</v>
      </c>
    </row>
    <row r="100" spans="1:39" ht="12.75">
      <c r="A100" t="s">
        <v>273</v>
      </c>
      <c r="M100" s="5">
        <v>2196.9</v>
      </c>
      <c r="AM100" s="5">
        <f>SUM(D100:AK100)</f>
        <v>2196.9</v>
      </c>
    </row>
    <row r="101" spans="1:39" ht="12.75">
      <c r="A101" t="s">
        <v>237</v>
      </c>
      <c r="M101" s="5">
        <v>1288.1</v>
      </c>
      <c r="AM101" s="5">
        <f>SUM(D101:AK101)</f>
        <v>1288.1</v>
      </c>
    </row>
    <row r="102" spans="1:39" ht="12.75">
      <c r="A102" s="2" t="s">
        <v>211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">
        <f>SUM(M99:M101)</f>
        <v>4000</v>
      </c>
      <c r="N102" s="2"/>
      <c r="O102" s="2"/>
      <c r="P102" s="6">
        <f>SUM(P99:P101)</f>
        <v>0</v>
      </c>
      <c r="Q102" s="2"/>
      <c r="R102" s="2"/>
      <c r="S102" s="6">
        <f>SUM(S99:S101)</f>
        <v>0</v>
      </c>
      <c r="T102" s="2"/>
      <c r="U102" s="2"/>
      <c r="V102" s="6">
        <f>SUM(V99:V101)</f>
        <v>0</v>
      </c>
      <c r="W102" s="2"/>
      <c r="X102" s="2"/>
      <c r="Y102" s="6">
        <f>SUM(Y99:Y101)</f>
        <v>0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6">
        <f>SUM(AM99:AM101)</f>
        <v>4000</v>
      </c>
    </row>
    <row r="103" spans="1:3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5"/>
    </row>
    <row r="104" spans="1:39" ht="12.75">
      <c r="A104" s="2" t="s">
        <v>274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ht="12.75">
      <c r="A105" t="s">
        <v>275</v>
      </c>
      <c r="M105" s="5">
        <v>4000</v>
      </c>
      <c r="AM105" s="6">
        <f>SUM(D105:AH105)</f>
        <v>4000</v>
      </c>
    </row>
    <row r="106" ht="12.75">
      <c r="AM106" s="5"/>
    </row>
    <row r="107" spans="1:39" ht="12.75">
      <c r="A107" s="2" t="s">
        <v>276</v>
      </c>
      <c r="AM107" s="5"/>
    </row>
    <row r="108" spans="1:39" ht="12.75">
      <c r="A108" s="23" t="s">
        <v>277</v>
      </c>
      <c r="S108">
        <v>720.04</v>
      </c>
      <c r="AM108" s="5">
        <f>SUM(D108:AK108)</f>
        <v>720.04</v>
      </c>
    </row>
    <row r="109" spans="1:39" ht="12.75">
      <c r="A109" s="23" t="s">
        <v>278</v>
      </c>
      <c r="Y109" s="5">
        <v>1146.3</v>
      </c>
      <c r="AM109" s="5">
        <f>SUM(D109:AK109)</f>
        <v>1146.3</v>
      </c>
    </row>
    <row r="110" spans="1:39" ht="12.75">
      <c r="A110" s="23" t="s">
        <v>279</v>
      </c>
      <c r="Y110" s="5">
        <v>1688</v>
      </c>
      <c r="AM110" s="5">
        <f>SUM(D110:AK110)</f>
        <v>1688</v>
      </c>
    </row>
    <row r="111" spans="1:39" ht="12.75">
      <c r="A111" s="23" t="s">
        <v>280</v>
      </c>
      <c r="Y111" s="5">
        <v>1646.46</v>
      </c>
      <c r="AM111" s="5">
        <f>SUM(D111:AK111)</f>
        <v>1646.46</v>
      </c>
    </row>
    <row r="112" spans="1:39" ht="12.75">
      <c r="A112" s="2" t="s">
        <v>211</v>
      </c>
      <c r="S112" s="2">
        <f>SUM(S108)</f>
        <v>720.04</v>
      </c>
      <c r="V112" s="2">
        <f>SUM(V108)</f>
        <v>0</v>
      </c>
      <c r="Y112" s="2">
        <f>SUM(Y108:Y111)</f>
        <v>4480.76</v>
      </c>
      <c r="AM112" s="6">
        <f>SUM(AM108:AM111)</f>
        <v>5200.8</v>
      </c>
    </row>
    <row r="113" spans="1:39" ht="12.75">
      <c r="A113" s="2"/>
      <c r="S113" s="2"/>
      <c r="AM113" s="5"/>
    </row>
    <row r="114" spans="1:39" ht="12.75">
      <c r="A114" s="2" t="s">
        <v>281</v>
      </c>
      <c r="S114" s="2"/>
      <c r="AM114" s="5"/>
    </row>
    <row r="115" spans="1:39" ht="12.75">
      <c r="A115" s="23" t="s">
        <v>282</v>
      </c>
      <c r="S115" s="23">
        <v>668</v>
      </c>
      <c r="AM115" s="5">
        <f>SUM(D115:AK115)</f>
        <v>668</v>
      </c>
    </row>
    <row r="116" spans="1:39" ht="12.75">
      <c r="A116" s="23" t="s">
        <v>283</v>
      </c>
      <c r="S116" s="23"/>
      <c r="V116" s="23">
        <v>300</v>
      </c>
      <c r="AM116" s="5">
        <f>SUM(D116:AK116)</f>
        <v>300</v>
      </c>
    </row>
    <row r="117" spans="1:39" ht="12.75">
      <c r="A117" s="23" t="s">
        <v>279</v>
      </c>
      <c r="S117" s="23"/>
      <c r="V117" s="23">
        <v>6532</v>
      </c>
      <c r="AM117" s="5">
        <f>SUM(D117:AK117)</f>
        <v>6532</v>
      </c>
    </row>
    <row r="118" spans="1:39" ht="12.75">
      <c r="A118" s="2" t="s">
        <v>211</v>
      </c>
      <c r="S118" s="2">
        <f>SUM(S115:S117)</f>
        <v>668</v>
      </c>
      <c r="V118" s="2">
        <f>SUM(V115:V117)</f>
        <v>6832</v>
      </c>
      <c r="Y118" s="2">
        <f>SUM(Y115:Y117)</f>
        <v>0</v>
      </c>
      <c r="AM118" s="6">
        <f>SUM(AM115:AM117)</f>
        <v>7500</v>
      </c>
    </row>
    <row r="119" ht="12.75">
      <c r="AM119" s="5"/>
    </row>
    <row r="120" spans="1:39" ht="12.75">
      <c r="A120" s="2" t="s">
        <v>284</v>
      </c>
      <c r="AM120" s="5"/>
    </row>
    <row r="121" spans="1:39" ht="12.75">
      <c r="A121" t="s">
        <v>203</v>
      </c>
      <c r="Y121" s="5">
        <v>843.7</v>
      </c>
      <c r="AM121" s="5">
        <f>SUM(D121:AK121)</f>
        <v>843.7</v>
      </c>
    </row>
    <row r="122" spans="1:39" ht="12.75">
      <c r="A122" t="s">
        <v>285</v>
      </c>
      <c r="Y122" s="5">
        <v>1382</v>
      </c>
      <c r="AM122" s="5">
        <f>SUM(D122:AK122)</f>
        <v>1382</v>
      </c>
    </row>
    <row r="123" spans="1:39" ht="12.75">
      <c r="A123" t="s">
        <v>266</v>
      </c>
      <c r="Y123" s="5"/>
      <c r="AB123">
        <v>4774.3</v>
      </c>
      <c r="AM123" s="5">
        <f>SUM(D123:AK123)</f>
        <v>4774.3</v>
      </c>
    </row>
    <row r="124" spans="1:39" ht="12.75">
      <c r="A124" s="2" t="s">
        <v>211</v>
      </c>
      <c r="Y124" s="6">
        <f>SUM(Y121:Y122)</f>
        <v>2225.7</v>
      </c>
      <c r="AB124" s="2">
        <f>SUM(AB121:AB123)</f>
        <v>4774.3</v>
      </c>
      <c r="AM124" s="6">
        <f>SUM(AM121:AM123)</f>
        <v>7000</v>
      </c>
    </row>
    <row r="125" ht="12.75">
      <c r="AM125" s="5"/>
    </row>
    <row r="126" spans="1:39" ht="12.75">
      <c r="A126" s="2" t="s">
        <v>286</v>
      </c>
      <c r="AM126" s="5"/>
    </row>
    <row r="127" spans="1:39" ht="12.75">
      <c r="A127" t="s">
        <v>282</v>
      </c>
      <c r="Y127" s="5">
        <v>5275</v>
      </c>
      <c r="AB127">
        <v>2725</v>
      </c>
      <c r="AM127" s="5">
        <f>SUM(D127:AK127)</f>
        <v>8000</v>
      </c>
    </row>
    <row r="128" spans="1:39" ht="12.75">
      <c r="A128" s="2" t="s">
        <v>211</v>
      </c>
      <c r="Y128" s="6">
        <f>SUM(Y127)</f>
        <v>5275</v>
      </c>
      <c r="AB128" s="2">
        <f>SUM(AB127)</f>
        <v>2725</v>
      </c>
      <c r="AM128" s="6">
        <f>SUM(AM127)</f>
        <v>8000</v>
      </c>
    </row>
    <row r="129" ht="12.75">
      <c r="AM129" s="5"/>
    </row>
    <row r="130" spans="1:39" ht="12.75">
      <c r="A130" s="2" t="s">
        <v>287</v>
      </c>
      <c r="AM130" s="5"/>
    </row>
    <row r="131" spans="1:39" ht="12.75">
      <c r="A131" t="s">
        <v>288</v>
      </c>
      <c r="AK131">
        <v>6500</v>
      </c>
      <c r="AM131" s="5">
        <f>SUM(D131:AK131)</f>
        <v>6500</v>
      </c>
    </row>
    <row r="132" spans="1:39" ht="12.75">
      <c r="A132" s="2" t="s">
        <v>211</v>
      </c>
      <c r="AK132" s="2">
        <f>SUM(AK131)</f>
        <v>6500</v>
      </c>
      <c r="AM132" s="6">
        <f>SUM(AM131)</f>
        <v>6500</v>
      </c>
    </row>
    <row r="133" ht="12.75">
      <c r="AM133" s="5"/>
    </row>
    <row r="134" spans="1:39" ht="12.75">
      <c r="A134" s="2" t="s">
        <v>289</v>
      </c>
      <c r="AM134" s="5"/>
    </row>
    <row r="135" spans="1:39" ht="12.75">
      <c r="A135" t="s">
        <v>290</v>
      </c>
      <c r="J135">
        <v>39000</v>
      </c>
      <c r="AM135" s="6">
        <f>SUM(D135:V135)</f>
        <v>39000</v>
      </c>
    </row>
    <row r="136" ht="12.75">
      <c r="AM136" s="6"/>
    </row>
    <row r="137" spans="1:39" ht="12.75">
      <c r="A137" s="2" t="s">
        <v>291</v>
      </c>
      <c r="AM137" s="5"/>
    </row>
    <row r="138" spans="1:39" ht="12.75">
      <c r="A138" s="23" t="s">
        <v>292</v>
      </c>
      <c r="AK138">
        <v>2000</v>
      </c>
      <c r="AM138" s="6">
        <f>SUM(D138:AK138)</f>
        <v>2000</v>
      </c>
    </row>
    <row r="139" ht="12.75">
      <c r="AM139" s="5"/>
    </row>
    <row r="140" spans="1:39" ht="12.75">
      <c r="A140" s="2" t="s">
        <v>293</v>
      </c>
      <c r="AM140" s="5"/>
    </row>
    <row r="141" spans="1:39" ht="12.75">
      <c r="A141" t="s">
        <v>294</v>
      </c>
      <c r="J141" s="5">
        <v>62800</v>
      </c>
      <c r="AM141" s="5">
        <f>SUM(D141:AK141)</f>
        <v>62800</v>
      </c>
    </row>
    <row r="142" spans="1:39" ht="12.75">
      <c r="A142" t="s">
        <v>290</v>
      </c>
      <c r="J142" s="5">
        <v>25000</v>
      </c>
      <c r="M142" s="5">
        <v>28000</v>
      </c>
      <c r="AM142" s="5">
        <f>SUM(D142:AK142)</f>
        <v>53000</v>
      </c>
    </row>
    <row r="143" spans="1:39" ht="12.75">
      <c r="A143" t="s">
        <v>295</v>
      </c>
      <c r="M143" s="5">
        <v>53000</v>
      </c>
      <c r="AM143" s="5">
        <f>SUM(D143:AK143)</f>
        <v>53000</v>
      </c>
    </row>
    <row r="144" spans="1:39" ht="12.75">
      <c r="A144" t="s">
        <v>296</v>
      </c>
      <c r="M144" s="5">
        <v>8000</v>
      </c>
      <c r="AM144" s="5">
        <f>SUM(D144:AK144)</f>
        <v>8000</v>
      </c>
    </row>
    <row r="145" spans="1:39" ht="12.75">
      <c r="A145" s="2" t="s">
        <v>211</v>
      </c>
      <c r="B145" s="2"/>
      <c r="C145" s="2"/>
      <c r="D145" s="2"/>
      <c r="E145" s="2"/>
      <c r="F145" s="2"/>
      <c r="G145" s="2"/>
      <c r="H145" s="2"/>
      <c r="I145" s="2"/>
      <c r="J145" s="6">
        <f>SUM(J141:J144)</f>
        <v>87800</v>
      </c>
      <c r="K145" s="2"/>
      <c r="L145" s="2"/>
      <c r="M145" s="6">
        <f>SUM(M141:M144)</f>
        <v>89000</v>
      </c>
      <c r="N145" s="2"/>
      <c r="O145" s="2"/>
      <c r="P145" s="6">
        <f>SUM(P141:P144)</f>
        <v>0</v>
      </c>
      <c r="Q145" s="2"/>
      <c r="R145" s="2"/>
      <c r="S145" s="6">
        <f>SUM(S141:S144)</f>
        <v>0</v>
      </c>
      <c r="T145" s="2"/>
      <c r="U145" s="2"/>
      <c r="V145" s="6">
        <f>SUM(V141:V144)</f>
        <v>0</v>
      </c>
      <c r="W145" s="2"/>
      <c r="X145" s="2"/>
      <c r="Y145" s="6">
        <f>SUM(Y141:Y144)</f>
        <v>0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6">
        <f>SUM(AM141:AM144)</f>
        <v>176800</v>
      </c>
    </row>
    <row r="146" spans="1:39" ht="12.75">
      <c r="A146" s="2"/>
      <c r="B146" s="2"/>
      <c r="C146" s="2"/>
      <c r="D146" s="2"/>
      <c r="E146" s="2"/>
      <c r="F146" s="2"/>
      <c r="G146" s="2"/>
      <c r="H146" s="2"/>
      <c r="I146" s="2"/>
      <c r="J146" s="6"/>
      <c r="K146" s="2"/>
      <c r="L146" s="2"/>
      <c r="M146" s="6"/>
      <c r="N146" s="2"/>
      <c r="O146" s="2"/>
      <c r="P146" s="6"/>
      <c r="Q146" s="2"/>
      <c r="R146" s="2"/>
      <c r="S146" s="6"/>
      <c r="T146" s="2"/>
      <c r="U146" s="2"/>
      <c r="V146" s="6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6"/>
    </row>
    <row r="147" spans="1:39" ht="12.75">
      <c r="A147" s="2" t="s">
        <v>297</v>
      </c>
      <c r="B147" s="2"/>
      <c r="C147" s="2"/>
      <c r="D147" s="2"/>
      <c r="E147" s="2"/>
      <c r="F147" s="2"/>
      <c r="G147" s="2"/>
      <c r="H147" s="2"/>
      <c r="I147" s="2"/>
      <c r="J147" s="6"/>
      <c r="K147" s="2"/>
      <c r="L147" s="2"/>
      <c r="M147" s="6"/>
      <c r="N147" s="2"/>
      <c r="O147" s="2"/>
      <c r="P147" s="6"/>
      <c r="Q147" s="2"/>
      <c r="R147" s="2"/>
      <c r="S147" s="6"/>
      <c r="T147" s="2"/>
      <c r="U147" s="2"/>
      <c r="V147" s="6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6"/>
    </row>
    <row r="148" spans="1:39" ht="12.75">
      <c r="A148" s="23" t="s">
        <v>298</v>
      </c>
      <c r="B148" s="2"/>
      <c r="C148" s="2"/>
      <c r="D148" s="2"/>
      <c r="E148" s="2"/>
      <c r="F148" s="2"/>
      <c r="G148" s="2"/>
      <c r="H148" s="2"/>
      <c r="I148" s="2"/>
      <c r="J148" s="6"/>
      <c r="K148" s="2"/>
      <c r="L148" s="2"/>
      <c r="M148" s="6"/>
      <c r="N148" s="2"/>
      <c r="O148" s="2"/>
      <c r="P148" s="6"/>
      <c r="Q148" s="2"/>
      <c r="R148" s="2"/>
      <c r="S148" s="20">
        <v>50</v>
      </c>
      <c r="T148" s="2"/>
      <c r="U148" s="2"/>
      <c r="V148" s="6"/>
      <c r="W148" s="2"/>
      <c r="X148" s="2"/>
      <c r="Y148" s="23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5">
        <f>SUM(D148:AK148)</f>
        <v>50</v>
      </c>
    </row>
    <row r="149" spans="1:39" ht="12.75">
      <c r="A149" s="23" t="s">
        <v>299</v>
      </c>
      <c r="B149" s="2"/>
      <c r="C149" s="2"/>
      <c r="D149" s="2"/>
      <c r="E149" s="2"/>
      <c r="F149" s="2"/>
      <c r="G149" s="2"/>
      <c r="H149" s="2"/>
      <c r="I149" s="2"/>
      <c r="J149" s="6"/>
      <c r="K149" s="2"/>
      <c r="L149" s="2"/>
      <c r="M149" s="6"/>
      <c r="N149" s="2"/>
      <c r="O149" s="2"/>
      <c r="P149" s="6"/>
      <c r="Q149" s="2"/>
      <c r="R149" s="2"/>
      <c r="S149" s="20">
        <v>85</v>
      </c>
      <c r="T149" s="2"/>
      <c r="U149" s="2"/>
      <c r="V149" s="6"/>
      <c r="W149" s="2"/>
      <c r="X149" s="2"/>
      <c r="Y149" s="23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5">
        <f>SUM(D149:AK149)</f>
        <v>85</v>
      </c>
    </row>
    <row r="150" spans="1:39" ht="12.75">
      <c r="A150" s="23" t="s">
        <v>300</v>
      </c>
      <c r="B150" s="2"/>
      <c r="C150" s="2"/>
      <c r="D150" s="2"/>
      <c r="E150" s="2"/>
      <c r="F150" s="2"/>
      <c r="G150" s="2"/>
      <c r="H150" s="2"/>
      <c r="I150" s="2"/>
      <c r="J150" s="6"/>
      <c r="K150" s="2"/>
      <c r="L150" s="2"/>
      <c r="M150" s="6"/>
      <c r="N150" s="2"/>
      <c r="O150" s="2"/>
      <c r="P150" s="6"/>
      <c r="Q150" s="2"/>
      <c r="R150" s="2"/>
      <c r="S150" s="20">
        <v>1800</v>
      </c>
      <c r="T150" s="2"/>
      <c r="U150" s="2"/>
      <c r="V150" s="6"/>
      <c r="W150" s="2"/>
      <c r="X150" s="2"/>
      <c r="Y150" s="23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5">
        <f>SUM(D150:AK150)</f>
        <v>1800</v>
      </c>
    </row>
    <row r="151" spans="1:39" ht="12.75">
      <c r="A151" s="23" t="s">
        <v>301</v>
      </c>
      <c r="B151" s="2"/>
      <c r="C151" s="2"/>
      <c r="D151" s="2"/>
      <c r="E151" s="2"/>
      <c r="F151" s="2"/>
      <c r="G151" s="2"/>
      <c r="H151" s="2"/>
      <c r="I151" s="2"/>
      <c r="J151" s="6"/>
      <c r="K151" s="2"/>
      <c r="L151" s="2"/>
      <c r="M151" s="6"/>
      <c r="N151" s="2"/>
      <c r="O151" s="2"/>
      <c r="P151" s="6"/>
      <c r="Q151" s="2"/>
      <c r="R151" s="2"/>
      <c r="S151" s="20">
        <v>3065</v>
      </c>
      <c r="T151" s="2"/>
      <c r="U151" s="2"/>
      <c r="V151" s="6"/>
      <c r="W151" s="2"/>
      <c r="X151" s="2"/>
      <c r="Y151" s="20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5">
        <f>SUM(D151:AK151)</f>
        <v>3065</v>
      </c>
    </row>
    <row r="152" spans="1:39" ht="12.75">
      <c r="A152" s="2" t="s">
        <v>211</v>
      </c>
      <c r="B152" s="2"/>
      <c r="C152" s="2"/>
      <c r="D152" s="2"/>
      <c r="E152" s="2"/>
      <c r="F152" s="2"/>
      <c r="G152" s="2"/>
      <c r="H152" s="2"/>
      <c r="I152" s="2"/>
      <c r="J152" s="6"/>
      <c r="K152" s="2"/>
      <c r="L152" s="2"/>
      <c r="M152" s="6"/>
      <c r="N152" s="2"/>
      <c r="O152" s="2"/>
      <c r="P152" s="6"/>
      <c r="Q152" s="2"/>
      <c r="R152" s="2"/>
      <c r="S152" s="6">
        <f>SUM(S148:S151)</f>
        <v>5000</v>
      </c>
      <c r="T152" s="2"/>
      <c r="U152" s="2"/>
      <c r="V152" s="6">
        <f>SUM(V148:V151)</f>
        <v>0</v>
      </c>
      <c r="W152" s="2"/>
      <c r="X152" s="2"/>
      <c r="Y152" s="6">
        <f>SUM(Y151:Y151)</f>
        <v>0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6">
        <f>SUM(AM148:AM151)</f>
        <v>5000</v>
      </c>
    </row>
    <row r="153" spans="1:39" ht="12.75">
      <c r="A153" s="23"/>
      <c r="B153" s="2"/>
      <c r="C153" s="2"/>
      <c r="D153" s="2"/>
      <c r="E153" s="2"/>
      <c r="F153" s="2"/>
      <c r="G153" s="2"/>
      <c r="H153" s="2"/>
      <c r="I153" s="2"/>
      <c r="J153" s="6"/>
      <c r="K153" s="2"/>
      <c r="L153" s="2"/>
      <c r="M153" s="6"/>
      <c r="N153" s="2"/>
      <c r="O153" s="2"/>
      <c r="P153" s="6"/>
      <c r="Q153" s="2"/>
      <c r="R153" s="2"/>
      <c r="S153" s="20"/>
      <c r="T153" s="2"/>
      <c r="U153" s="2"/>
      <c r="V153" s="6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6"/>
    </row>
    <row r="154" spans="1:39" ht="12.75">
      <c r="A154" s="2" t="s">
        <v>302</v>
      </c>
      <c r="B154" s="2"/>
      <c r="C154" s="2"/>
      <c r="D154" s="2"/>
      <c r="E154" s="2"/>
      <c r="F154" s="2"/>
      <c r="G154" s="2"/>
      <c r="H154" s="2"/>
      <c r="I154" s="2"/>
      <c r="J154" s="6"/>
      <c r="K154" s="2"/>
      <c r="L154" s="2"/>
      <c r="M154" s="6"/>
      <c r="N154" s="2"/>
      <c r="O154" s="2"/>
      <c r="P154" s="6"/>
      <c r="Q154" s="2"/>
      <c r="R154" s="2"/>
      <c r="S154" s="6"/>
      <c r="T154" s="2"/>
      <c r="U154" s="2"/>
      <c r="V154" s="6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6"/>
    </row>
    <row r="155" spans="1:39" ht="12.75">
      <c r="A155" s="23" t="s">
        <v>303</v>
      </c>
      <c r="B155" s="2"/>
      <c r="C155" s="2"/>
      <c r="D155" s="2"/>
      <c r="E155" s="2"/>
      <c r="F155" s="2"/>
      <c r="G155" s="2"/>
      <c r="H155" s="2"/>
      <c r="I155" s="2"/>
      <c r="J155" s="6"/>
      <c r="K155" s="2"/>
      <c r="L155" s="2"/>
      <c r="M155" s="6"/>
      <c r="N155" s="2"/>
      <c r="O155" s="2"/>
      <c r="P155" s="6"/>
      <c r="Q155" s="2"/>
      <c r="R155" s="2"/>
      <c r="S155" s="20">
        <v>745</v>
      </c>
      <c r="T155" s="2"/>
      <c r="U155" s="2"/>
      <c r="V155" s="20">
        <v>200</v>
      </c>
      <c r="W155" s="2"/>
      <c r="X155" s="2"/>
      <c r="Y155" s="20">
        <v>510</v>
      </c>
      <c r="Z155" s="2"/>
      <c r="AA155" s="2"/>
      <c r="AB155" s="23">
        <v>100</v>
      </c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5">
        <f>SUM(D155:AK155)</f>
        <v>1555</v>
      </c>
    </row>
    <row r="156" spans="1:39" ht="12.75">
      <c r="A156" s="2" t="s">
        <v>211</v>
      </c>
      <c r="B156" s="2"/>
      <c r="C156" s="2"/>
      <c r="D156" s="2"/>
      <c r="E156" s="2"/>
      <c r="F156" s="2"/>
      <c r="G156" s="2"/>
      <c r="H156" s="2"/>
      <c r="I156" s="2"/>
      <c r="J156" s="6"/>
      <c r="K156" s="2"/>
      <c r="L156" s="2"/>
      <c r="M156" s="6"/>
      <c r="N156" s="2"/>
      <c r="O156" s="2"/>
      <c r="P156" s="6"/>
      <c r="Q156" s="2"/>
      <c r="R156" s="2"/>
      <c r="S156" s="6">
        <f>SUM(S155)</f>
        <v>745</v>
      </c>
      <c r="T156" s="2"/>
      <c r="U156" s="2"/>
      <c r="V156" s="6">
        <f>SUM(V155)</f>
        <v>200</v>
      </c>
      <c r="W156" s="2"/>
      <c r="X156" s="2"/>
      <c r="Y156" s="6">
        <f>SUM(Y155)</f>
        <v>510</v>
      </c>
      <c r="Z156" s="2"/>
      <c r="AA156" s="2"/>
      <c r="AB156" s="2">
        <f>SUM(AB155)</f>
        <v>100</v>
      </c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6">
        <f>SUM(AM155)</f>
        <v>1555</v>
      </c>
    </row>
    <row r="157" spans="1:39" ht="12.75">
      <c r="A157" s="2"/>
      <c r="B157" s="2"/>
      <c r="C157" s="2"/>
      <c r="D157" s="2"/>
      <c r="E157" s="2"/>
      <c r="F157" s="2"/>
      <c r="G157" s="2"/>
      <c r="H157" s="2"/>
      <c r="I157" s="2"/>
      <c r="J157" s="6"/>
      <c r="K157" s="2"/>
      <c r="L157" s="2"/>
      <c r="M157" s="6"/>
      <c r="N157" s="2"/>
      <c r="O157" s="2"/>
      <c r="P157" s="6"/>
      <c r="Q157" s="2"/>
      <c r="R157" s="2"/>
      <c r="S157" s="6"/>
      <c r="T157" s="2"/>
      <c r="U157" s="2"/>
      <c r="V157" s="6"/>
      <c r="W157" s="2"/>
      <c r="X157" s="2"/>
      <c r="Y157" s="6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6"/>
    </row>
    <row r="158" spans="1:39" ht="12.75">
      <c r="A158" s="2" t="s">
        <v>304</v>
      </c>
      <c r="B158" s="2"/>
      <c r="C158" s="2"/>
      <c r="D158" s="2"/>
      <c r="E158" s="2"/>
      <c r="F158" s="2"/>
      <c r="G158" s="2"/>
      <c r="H158" s="2"/>
      <c r="I158" s="2"/>
      <c r="J158" s="6"/>
      <c r="K158" s="2"/>
      <c r="L158" s="2"/>
      <c r="M158" s="6"/>
      <c r="N158" s="2"/>
      <c r="O158" s="2"/>
      <c r="P158" s="6"/>
      <c r="Q158" s="2"/>
      <c r="R158" s="2"/>
      <c r="S158" s="6"/>
      <c r="T158" s="2"/>
      <c r="U158" s="2"/>
      <c r="V158" s="6"/>
      <c r="W158" s="2"/>
      <c r="X158" s="2"/>
      <c r="Y158" s="6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6"/>
    </row>
    <row r="159" spans="1:39" ht="12.75">
      <c r="A159" s="23" t="s">
        <v>282</v>
      </c>
      <c r="B159" s="2"/>
      <c r="C159" s="2"/>
      <c r="D159" s="2"/>
      <c r="E159" s="2"/>
      <c r="F159" s="2"/>
      <c r="G159" s="2"/>
      <c r="H159" s="2"/>
      <c r="I159" s="2"/>
      <c r="J159" s="6"/>
      <c r="K159" s="2"/>
      <c r="L159" s="2"/>
      <c r="M159" s="6"/>
      <c r="N159" s="2"/>
      <c r="O159" s="2"/>
      <c r="P159" s="6"/>
      <c r="Q159" s="2"/>
      <c r="R159" s="2"/>
      <c r="S159" s="6"/>
      <c r="T159" s="2"/>
      <c r="U159" s="2"/>
      <c r="V159" s="6"/>
      <c r="W159" s="2"/>
      <c r="X159" s="2"/>
      <c r="Y159" s="6"/>
      <c r="Z159" s="2"/>
      <c r="AA159" s="2"/>
      <c r="AB159" s="23">
        <v>500</v>
      </c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5">
        <f>SUM(D159:AK159)</f>
        <v>500</v>
      </c>
    </row>
    <row r="160" spans="1:39" ht="12.75">
      <c r="A160" s="23" t="s">
        <v>288</v>
      </c>
      <c r="B160" s="2"/>
      <c r="C160" s="2"/>
      <c r="D160" s="2"/>
      <c r="E160" s="2"/>
      <c r="F160" s="2"/>
      <c r="G160" s="2"/>
      <c r="H160" s="2"/>
      <c r="I160" s="2"/>
      <c r="J160" s="6"/>
      <c r="K160" s="2"/>
      <c r="L160" s="2"/>
      <c r="M160" s="6"/>
      <c r="N160" s="2"/>
      <c r="O160" s="2"/>
      <c r="P160" s="6"/>
      <c r="Q160" s="2"/>
      <c r="R160" s="2"/>
      <c r="S160" s="6"/>
      <c r="T160" s="2"/>
      <c r="U160" s="2"/>
      <c r="V160" s="6"/>
      <c r="W160" s="2"/>
      <c r="X160" s="2"/>
      <c r="Y160" s="6"/>
      <c r="Z160" s="2"/>
      <c r="AA160" s="2"/>
      <c r="AB160" s="23">
        <v>1225</v>
      </c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5">
        <f>SUM(D160:AK160)</f>
        <v>1225</v>
      </c>
    </row>
    <row r="161" spans="1:39" ht="12.75">
      <c r="A161" s="2" t="s">
        <v>211</v>
      </c>
      <c r="B161" s="2"/>
      <c r="C161" s="2"/>
      <c r="D161" s="2"/>
      <c r="E161" s="2"/>
      <c r="F161" s="2"/>
      <c r="G161" s="2"/>
      <c r="H161" s="2"/>
      <c r="I161" s="2"/>
      <c r="J161" s="6"/>
      <c r="K161" s="2"/>
      <c r="L161" s="2"/>
      <c r="M161" s="6"/>
      <c r="N161" s="2"/>
      <c r="O161" s="2"/>
      <c r="P161" s="6"/>
      <c r="Q161" s="2"/>
      <c r="R161" s="2"/>
      <c r="S161" s="6"/>
      <c r="T161" s="2"/>
      <c r="U161" s="2"/>
      <c r="V161" s="6"/>
      <c r="W161" s="2"/>
      <c r="X161" s="2"/>
      <c r="Y161" s="6"/>
      <c r="Z161" s="2"/>
      <c r="AA161" s="2"/>
      <c r="AB161" s="2">
        <f>SUM(AB159:AB160)</f>
        <v>1725</v>
      </c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6">
        <f>SUM(AM159:AM160)</f>
        <v>1725</v>
      </c>
    </row>
    <row r="162" spans="1:39" ht="12.75">
      <c r="A162" s="2"/>
      <c r="B162" s="2"/>
      <c r="C162" s="2"/>
      <c r="D162" s="2"/>
      <c r="E162" s="2"/>
      <c r="F162" s="2"/>
      <c r="G162" s="2"/>
      <c r="H162" s="2"/>
      <c r="I162" s="2"/>
      <c r="J162" s="6"/>
      <c r="K162" s="2"/>
      <c r="L162" s="2"/>
      <c r="M162" s="6"/>
      <c r="N162" s="2"/>
      <c r="O162" s="2"/>
      <c r="P162" s="6"/>
      <c r="Q162" s="2"/>
      <c r="R162" s="2"/>
      <c r="S162" s="6"/>
      <c r="T162" s="2"/>
      <c r="U162" s="2"/>
      <c r="V162" s="6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6"/>
    </row>
    <row r="163" spans="1:39" ht="12.75">
      <c r="A163" s="2" t="s">
        <v>305</v>
      </c>
      <c r="B163" s="2"/>
      <c r="C163" s="2"/>
      <c r="D163" s="2"/>
      <c r="E163" s="2"/>
      <c r="F163" s="2"/>
      <c r="G163" s="2"/>
      <c r="H163" s="2"/>
      <c r="I163" s="2"/>
      <c r="J163" s="6"/>
      <c r="K163" s="2"/>
      <c r="L163" s="2"/>
      <c r="M163" s="6"/>
      <c r="N163" s="2"/>
      <c r="O163" s="2"/>
      <c r="P163" s="6"/>
      <c r="Q163" s="2"/>
      <c r="R163" s="2"/>
      <c r="S163" s="6"/>
      <c r="T163" s="2"/>
      <c r="U163" s="2"/>
      <c r="V163" s="6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6"/>
    </row>
    <row r="164" spans="1:39" ht="12.75">
      <c r="A164" s="23" t="s">
        <v>306</v>
      </c>
      <c r="B164" s="2"/>
      <c r="C164" s="2"/>
      <c r="D164" s="2"/>
      <c r="E164" s="2"/>
      <c r="F164" s="2"/>
      <c r="G164" s="2"/>
      <c r="H164" s="2"/>
      <c r="I164" s="2"/>
      <c r="J164" s="6"/>
      <c r="K164" s="2"/>
      <c r="L164" s="2"/>
      <c r="M164" s="6"/>
      <c r="N164" s="2"/>
      <c r="O164" s="2"/>
      <c r="P164" s="6"/>
      <c r="Q164" s="2"/>
      <c r="R164" s="2"/>
      <c r="S164" s="6"/>
      <c r="T164" s="2"/>
      <c r="U164" s="2"/>
      <c r="V164" s="20">
        <v>1629.82</v>
      </c>
      <c r="W164" s="2"/>
      <c r="X164" s="2"/>
      <c r="Y164" s="20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5">
        <f aca="true" t="shared" si="3" ref="AM164:AM175">SUM(D164:AK164)</f>
        <v>1629.82</v>
      </c>
    </row>
    <row r="165" spans="1:39" ht="12.75">
      <c r="A165" s="23" t="s">
        <v>307</v>
      </c>
      <c r="B165" s="2"/>
      <c r="C165" s="2"/>
      <c r="D165" s="2"/>
      <c r="E165" s="2"/>
      <c r="F165" s="2"/>
      <c r="G165" s="2"/>
      <c r="H165" s="2"/>
      <c r="I165" s="2"/>
      <c r="J165" s="6"/>
      <c r="K165" s="2"/>
      <c r="L165" s="2"/>
      <c r="M165" s="6"/>
      <c r="N165" s="2"/>
      <c r="O165" s="2"/>
      <c r="P165" s="6"/>
      <c r="Q165" s="2"/>
      <c r="R165" s="2"/>
      <c r="S165" s="6"/>
      <c r="T165" s="2"/>
      <c r="U165" s="2"/>
      <c r="V165" s="20">
        <v>800</v>
      </c>
      <c r="W165" s="2"/>
      <c r="X165" s="2"/>
      <c r="Y165" s="20">
        <v>2700</v>
      </c>
      <c r="Z165" s="2"/>
      <c r="AA165" s="2"/>
      <c r="AB165" s="20">
        <v>-2730</v>
      </c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5">
        <f t="shared" si="3"/>
        <v>770</v>
      </c>
    </row>
    <row r="166" spans="1:39" ht="12.75">
      <c r="A166" s="23" t="s">
        <v>308</v>
      </c>
      <c r="B166" s="2"/>
      <c r="C166" s="2"/>
      <c r="D166" s="2"/>
      <c r="E166" s="2"/>
      <c r="F166" s="2"/>
      <c r="G166" s="2"/>
      <c r="H166" s="2"/>
      <c r="I166" s="2"/>
      <c r="J166" s="6"/>
      <c r="K166" s="2"/>
      <c r="L166" s="2"/>
      <c r="M166" s="6"/>
      <c r="N166" s="2"/>
      <c r="O166" s="2"/>
      <c r="P166" s="6"/>
      <c r="Q166" s="2"/>
      <c r="R166" s="2"/>
      <c r="S166" s="6"/>
      <c r="T166" s="2"/>
      <c r="U166" s="2"/>
      <c r="V166" s="20"/>
      <c r="W166" s="2"/>
      <c r="X166" s="2"/>
      <c r="Y166" s="20">
        <v>500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5">
        <f t="shared" si="3"/>
        <v>500</v>
      </c>
    </row>
    <row r="167" spans="1:39" ht="12.75">
      <c r="A167" s="23" t="s">
        <v>309</v>
      </c>
      <c r="B167" s="2"/>
      <c r="C167" s="2"/>
      <c r="D167" s="2"/>
      <c r="E167" s="2"/>
      <c r="F167" s="2"/>
      <c r="G167" s="2"/>
      <c r="H167" s="2"/>
      <c r="I167" s="2"/>
      <c r="J167" s="6"/>
      <c r="K167" s="2"/>
      <c r="L167" s="2"/>
      <c r="M167" s="6"/>
      <c r="N167" s="2"/>
      <c r="O167" s="2"/>
      <c r="P167" s="6"/>
      <c r="Q167" s="2"/>
      <c r="R167" s="2"/>
      <c r="S167" s="6"/>
      <c r="T167" s="2"/>
      <c r="U167" s="2"/>
      <c r="V167" s="20"/>
      <c r="W167" s="2"/>
      <c r="X167" s="2"/>
      <c r="Y167" s="20">
        <v>1285.54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5">
        <f t="shared" si="3"/>
        <v>1285.54</v>
      </c>
    </row>
    <row r="168" spans="1:39" ht="12.75">
      <c r="A168" s="23" t="s">
        <v>310</v>
      </c>
      <c r="B168" s="2"/>
      <c r="C168" s="2"/>
      <c r="D168" s="2"/>
      <c r="E168" s="2"/>
      <c r="F168" s="2"/>
      <c r="G168" s="2"/>
      <c r="H168" s="2"/>
      <c r="I168" s="2"/>
      <c r="J168" s="6"/>
      <c r="K168" s="2"/>
      <c r="L168" s="2"/>
      <c r="M168" s="6"/>
      <c r="N168" s="2"/>
      <c r="O168" s="2"/>
      <c r="P168" s="6"/>
      <c r="Q168" s="2"/>
      <c r="R168" s="2"/>
      <c r="S168" s="6"/>
      <c r="T168" s="2"/>
      <c r="U168" s="2"/>
      <c r="V168" s="20"/>
      <c r="W168" s="2"/>
      <c r="X168" s="2"/>
      <c r="Y168" s="20">
        <v>129.4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5">
        <f t="shared" si="3"/>
        <v>129.4</v>
      </c>
    </row>
    <row r="169" spans="1:39" ht="12.75">
      <c r="A169" s="23" t="s">
        <v>311</v>
      </c>
      <c r="B169" s="2"/>
      <c r="C169" s="2"/>
      <c r="D169" s="2"/>
      <c r="E169" s="2"/>
      <c r="F169" s="2"/>
      <c r="G169" s="2"/>
      <c r="H169" s="2"/>
      <c r="I169" s="2"/>
      <c r="J169" s="6"/>
      <c r="K169" s="2"/>
      <c r="L169" s="2"/>
      <c r="M169" s="6"/>
      <c r="N169" s="2"/>
      <c r="O169" s="2"/>
      <c r="P169" s="6"/>
      <c r="Q169" s="2"/>
      <c r="R169" s="2"/>
      <c r="S169" s="6"/>
      <c r="T169" s="2"/>
      <c r="U169" s="2"/>
      <c r="V169" s="20"/>
      <c r="W169" s="2"/>
      <c r="X169" s="2"/>
      <c r="Y169" s="20">
        <v>62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5">
        <f t="shared" si="3"/>
        <v>62</v>
      </c>
    </row>
    <row r="170" spans="1:39" ht="12.75">
      <c r="A170" s="23" t="s">
        <v>312</v>
      </c>
      <c r="B170" s="2"/>
      <c r="C170" s="2"/>
      <c r="D170" s="2"/>
      <c r="E170" s="2"/>
      <c r="F170" s="2"/>
      <c r="G170" s="2"/>
      <c r="H170" s="2"/>
      <c r="I170" s="2"/>
      <c r="J170" s="6"/>
      <c r="K170" s="2"/>
      <c r="L170" s="2"/>
      <c r="M170" s="6"/>
      <c r="N170" s="2"/>
      <c r="O170" s="2"/>
      <c r="P170" s="6"/>
      <c r="Q170" s="2"/>
      <c r="R170" s="2"/>
      <c r="S170" s="6"/>
      <c r="T170" s="2"/>
      <c r="U170" s="2"/>
      <c r="V170" s="20"/>
      <c r="W170" s="2"/>
      <c r="X170" s="2"/>
      <c r="Y170" s="20">
        <v>750</v>
      </c>
      <c r="Z170" s="2"/>
      <c r="AA170" s="2"/>
      <c r="AB170" s="23">
        <v>224</v>
      </c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5">
        <f t="shared" si="3"/>
        <v>974</v>
      </c>
    </row>
    <row r="171" spans="1:39" ht="12.75">
      <c r="A171" s="23" t="s">
        <v>313</v>
      </c>
      <c r="B171" s="2"/>
      <c r="C171" s="2"/>
      <c r="D171" s="2"/>
      <c r="E171" s="2"/>
      <c r="F171" s="2"/>
      <c r="G171" s="2"/>
      <c r="H171" s="2"/>
      <c r="I171" s="2"/>
      <c r="J171" s="6"/>
      <c r="K171" s="2"/>
      <c r="L171" s="2"/>
      <c r="M171" s="6"/>
      <c r="N171" s="2"/>
      <c r="O171" s="2"/>
      <c r="P171" s="6"/>
      <c r="Q171" s="2"/>
      <c r="R171" s="2"/>
      <c r="S171" s="6"/>
      <c r="T171" s="2"/>
      <c r="U171" s="2"/>
      <c r="V171" s="20"/>
      <c r="W171" s="2"/>
      <c r="X171" s="2"/>
      <c r="Y171" s="20"/>
      <c r="Z171" s="2"/>
      <c r="AA171" s="2"/>
      <c r="AB171" s="23"/>
      <c r="AC171" s="2"/>
      <c r="AD171" s="2"/>
      <c r="AE171" s="23">
        <v>1936</v>
      </c>
      <c r="AF171" s="2"/>
      <c r="AG171" s="2"/>
      <c r="AH171" s="23">
        <v>578</v>
      </c>
      <c r="AI171" s="2"/>
      <c r="AJ171" s="2"/>
      <c r="AK171" s="2"/>
      <c r="AL171" s="2"/>
      <c r="AM171" s="5">
        <f t="shared" si="3"/>
        <v>2514</v>
      </c>
    </row>
    <row r="172" spans="1:39" ht="12.75">
      <c r="A172" s="23" t="s">
        <v>314</v>
      </c>
      <c r="B172" s="2"/>
      <c r="C172" s="2"/>
      <c r="D172" s="2"/>
      <c r="E172" s="2"/>
      <c r="F172" s="2"/>
      <c r="G172" s="2"/>
      <c r="H172" s="2"/>
      <c r="I172" s="2"/>
      <c r="J172" s="6"/>
      <c r="K172" s="2"/>
      <c r="L172" s="2"/>
      <c r="M172" s="6"/>
      <c r="N172" s="2"/>
      <c r="O172" s="2"/>
      <c r="P172" s="6"/>
      <c r="Q172" s="2"/>
      <c r="R172" s="2"/>
      <c r="S172" s="6"/>
      <c r="T172" s="2"/>
      <c r="U172" s="2"/>
      <c r="V172" s="20"/>
      <c r="W172" s="2"/>
      <c r="X172" s="2"/>
      <c r="Y172" s="20"/>
      <c r="Z172" s="2"/>
      <c r="AA172" s="2"/>
      <c r="AB172" s="23"/>
      <c r="AC172" s="2"/>
      <c r="AD172" s="2"/>
      <c r="AE172" s="23"/>
      <c r="AF172" s="2"/>
      <c r="AG172" s="2"/>
      <c r="AH172" s="23"/>
      <c r="AI172" s="2"/>
      <c r="AJ172" s="2"/>
      <c r="AK172" s="23">
        <v>649</v>
      </c>
      <c r="AL172" s="23"/>
      <c r="AM172" s="5">
        <f t="shared" si="3"/>
        <v>649</v>
      </c>
    </row>
    <row r="173" spans="1:39" ht="12.75">
      <c r="A173" s="23" t="s">
        <v>315</v>
      </c>
      <c r="B173" s="2"/>
      <c r="C173" s="2"/>
      <c r="D173" s="2"/>
      <c r="E173" s="2"/>
      <c r="F173" s="2"/>
      <c r="G173" s="2"/>
      <c r="H173" s="2"/>
      <c r="I173" s="2"/>
      <c r="J173" s="6"/>
      <c r="K173" s="2"/>
      <c r="L173" s="2"/>
      <c r="M173" s="6"/>
      <c r="N173" s="2"/>
      <c r="O173" s="2"/>
      <c r="P173" s="6"/>
      <c r="Q173" s="2"/>
      <c r="R173" s="2"/>
      <c r="S173" s="6"/>
      <c r="T173" s="2"/>
      <c r="U173" s="2"/>
      <c r="V173" s="20"/>
      <c r="W173" s="2"/>
      <c r="X173" s="2"/>
      <c r="Y173" s="20"/>
      <c r="Z173" s="2"/>
      <c r="AA173" s="2"/>
      <c r="AB173" s="23"/>
      <c r="AC173" s="2"/>
      <c r="AD173" s="2"/>
      <c r="AE173" s="23">
        <v>1500</v>
      </c>
      <c r="AF173" s="2"/>
      <c r="AG173" s="2"/>
      <c r="AH173" s="2"/>
      <c r="AI173" s="2"/>
      <c r="AJ173" s="2"/>
      <c r="AK173" s="2"/>
      <c r="AL173" s="2"/>
      <c r="AM173" s="5">
        <f t="shared" si="3"/>
        <v>1500</v>
      </c>
    </row>
    <row r="174" spans="1:39" ht="12.75">
      <c r="A174" s="23" t="s">
        <v>316</v>
      </c>
      <c r="B174" s="2"/>
      <c r="C174" s="2"/>
      <c r="D174" s="2"/>
      <c r="E174" s="2"/>
      <c r="F174" s="2"/>
      <c r="G174" s="2"/>
      <c r="H174" s="2"/>
      <c r="I174" s="2"/>
      <c r="J174" s="6"/>
      <c r="K174" s="2"/>
      <c r="L174" s="2"/>
      <c r="M174" s="6"/>
      <c r="N174" s="2"/>
      <c r="O174" s="2"/>
      <c r="P174" s="6"/>
      <c r="Q174" s="2"/>
      <c r="R174" s="2"/>
      <c r="S174" s="6"/>
      <c r="T174" s="2"/>
      <c r="U174" s="2"/>
      <c r="V174" s="20"/>
      <c r="W174" s="2"/>
      <c r="X174" s="2"/>
      <c r="Y174" s="20"/>
      <c r="Z174" s="2"/>
      <c r="AA174" s="2"/>
      <c r="AB174" s="23"/>
      <c r="AC174" s="2"/>
      <c r="AD174" s="2"/>
      <c r="AE174" s="23">
        <v>1000</v>
      </c>
      <c r="AF174" s="2"/>
      <c r="AG174" s="2"/>
      <c r="AH174" s="2"/>
      <c r="AI174" s="2"/>
      <c r="AJ174" s="2"/>
      <c r="AK174" s="2"/>
      <c r="AL174" s="2"/>
      <c r="AM174" s="5">
        <f t="shared" si="3"/>
        <v>1000</v>
      </c>
    </row>
    <row r="175" spans="1:39" ht="12.75">
      <c r="A175" s="23" t="s">
        <v>317</v>
      </c>
      <c r="B175" s="2"/>
      <c r="C175" s="2"/>
      <c r="D175" s="2"/>
      <c r="E175" s="2"/>
      <c r="F175" s="2"/>
      <c r="G175" s="2"/>
      <c r="H175" s="2"/>
      <c r="I175" s="2"/>
      <c r="J175" s="6"/>
      <c r="K175" s="2"/>
      <c r="L175" s="2"/>
      <c r="M175" s="6"/>
      <c r="N175" s="2"/>
      <c r="O175" s="2"/>
      <c r="P175" s="6"/>
      <c r="Q175" s="2"/>
      <c r="R175" s="2"/>
      <c r="S175" s="6"/>
      <c r="T175" s="2"/>
      <c r="U175" s="2"/>
      <c r="V175" s="20"/>
      <c r="W175" s="2"/>
      <c r="X175" s="2"/>
      <c r="Y175" s="20"/>
      <c r="Z175" s="2"/>
      <c r="AA175" s="2"/>
      <c r="AB175" s="23"/>
      <c r="AC175" s="2"/>
      <c r="AD175" s="2"/>
      <c r="AE175" s="23">
        <v>5000</v>
      </c>
      <c r="AF175" s="2"/>
      <c r="AG175" s="2"/>
      <c r="AH175" s="2"/>
      <c r="AI175" s="2"/>
      <c r="AJ175" s="2"/>
      <c r="AK175" s="2"/>
      <c r="AL175" s="2"/>
      <c r="AM175" s="5">
        <f t="shared" si="3"/>
        <v>5000</v>
      </c>
    </row>
    <row r="176" spans="1:39" ht="12.75">
      <c r="A176" s="2" t="s">
        <v>211</v>
      </c>
      <c r="B176" s="2"/>
      <c r="C176" s="2"/>
      <c r="D176" s="2"/>
      <c r="E176" s="2"/>
      <c r="F176" s="2"/>
      <c r="G176" s="2"/>
      <c r="H176" s="2"/>
      <c r="I176" s="2"/>
      <c r="J176" s="6"/>
      <c r="K176" s="2"/>
      <c r="L176" s="2"/>
      <c r="M176" s="6"/>
      <c r="N176" s="2"/>
      <c r="O176" s="2"/>
      <c r="P176" s="6"/>
      <c r="Q176" s="2"/>
      <c r="R176" s="2"/>
      <c r="S176" s="6"/>
      <c r="T176" s="2"/>
      <c r="U176" s="2"/>
      <c r="V176" s="6">
        <f>SUM(V164:V165)</f>
        <v>2429.8199999999997</v>
      </c>
      <c r="W176" s="2"/>
      <c r="X176" s="2"/>
      <c r="Y176" s="6">
        <f>SUM(Y165:Y170)</f>
        <v>5426.94</v>
      </c>
      <c r="Z176" s="2"/>
      <c r="AA176" s="2"/>
      <c r="AB176" s="6">
        <f>SUM(AB165:AB170)</f>
        <v>-2506</v>
      </c>
      <c r="AC176" s="2"/>
      <c r="AD176" s="2"/>
      <c r="AE176" s="6">
        <f>SUM(AE165:AE175)</f>
        <v>9436</v>
      </c>
      <c r="AF176" s="2"/>
      <c r="AG176" s="2"/>
      <c r="AH176" s="6">
        <f>SUM(AH165:AH175)</f>
        <v>578</v>
      </c>
      <c r="AI176" s="2"/>
      <c r="AJ176" s="2"/>
      <c r="AK176" s="6">
        <f>SUM(AK172:AK175)</f>
        <v>649</v>
      </c>
      <c r="AL176" s="2"/>
      <c r="AM176" s="6">
        <f>SUM(AM164:AM175)</f>
        <v>16013.759999999998</v>
      </c>
    </row>
    <row r="177" spans="1:39" ht="12.75">
      <c r="A177" s="2"/>
      <c r="B177" s="2"/>
      <c r="C177" s="2"/>
      <c r="D177" s="2"/>
      <c r="E177" s="2"/>
      <c r="F177" s="2"/>
      <c r="G177" s="2"/>
      <c r="H177" s="2"/>
      <c r="I177" s="2"/>
      <c r="J177" s="6"/>
      <c r="K177" s="2"/>
      <c r="L177" s="2"/>
      <c r="M177" s="6"/>
      <c r="N177" s="2"/>
      <c r="O177" s="2"/>
      <c r="P177" s="6"/>
      <c r="Q177" s="2"/>
      <c r="R177" s="2"/>
      <c r="S177" s="6"/>
      <c r="T177" s="2"/>
      <c r="U177" s="2"/>
      <c r="V177" s="6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6"/>
    </row>
    <row r="178" spans="1:39" ht="12.75">
      <c r="A178" s="2" t="s">
        <v>318</v>
      </c>
      <c r="B178" s="2"/>
      <c r="C178" s="2"/>
      <c r="D178" s="2"/>
      <c r="E178" s="2"/>
      <c r="F178" s="2"/>
      <c r="G178" s="2"/>
      <c r="H178" s="2"/>
      <c r="I178" s="2"/>
      <c r="J178" s="6"/>
      <c r="K178" s="2"/>
      <c r="L178" s="2"/>
      <c r="M178" s="6"/>
      <c r="N178" s="2"/>
      <c r="O178" s="2"/>
      <c r="P178" s="6"/>
      <c r="Q178" s="2"/>
      <c r="R178" s="2"/>
      <c r="S178" s="6"/>
      <c r="T178" s="2"/>
      <c r="U178" s="2"/>
      <c r="V178" s="6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6"/>
    </row>
    <row r="179" spans="1:39" ht="12.75">
      <c r="A179" s="23" t="s">
        <v>319</v>
      </c>
      <c r="B179" s="2"/>
      <c r="C179" s="2"/>
      <c r="D179" s="2"/>
      <c r="E179" s="2"/>
      <c r="F179" s="2"/>
      <c r="G179" s="2"/>
      <c r="H179" s="2"/>
      <c r="I179" s="2"/>
      <c r="J179" s="6"/>
      <c r="K179" s="2"/>
      <c r="L179" s="2"/>
      <c r="M179" s="6"/>
      <c r="N179" s="2"/>
      <c r="O179" s="2"/>
      <c r="P179" s="6"/>
      <c r="Q179" s="2"/>
      <c r="R179" s="2"/>
      <c r="S179" s="6"/>
      <c r="T179" s="2"/>
      <c r="U179" s="2"/>
      <c r="V179" s="6"/>
      <c r="W179" s="2"/>
      <c r="X179" s="2"/>
      <c r="Y179" s="2"/>
      <c r="Z179" s="2"/>
      <c r="AA179" s="2"/>
      <c r="AB179" s="23">
        <v>5000</v>
      </c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5">
        <f>SUM(D179:AK179)</f>
        <v>5000</v>
      </c>
    </row>
    <row r="180" spans="1:39" ht="12.75">
      <c r="A180" s="2" t="s">
        <v>211</v>
      </c>
      <c r="B180" s="2"/>
      <c r="C180" s="2"/>
      <c r="D180" s="2"/>
      <c r="E180" s="2"/>
      <c r="F180" s="2"/>
      <c r="G180" s="2"/>
      <c r="H180" s="2"/>
      <c r="I180" s="2"/>
      <c r="J180" s="6"/>
      <c r="K180" s="2"/>
      <c r="L180" s="2"/>
      <c r="M180" s="6"/>
      <c r="N180" s="2"/>
      <c r="O180" s="2"/>
      <c r="P180" s="6"/>
      <c r="Q180" s="2"/>
      <c r="R180" s="2"/>
      <c r="S180" s="6"/>
      <c r="T180" s="2"/>
      <c r="U180" s="2"/>
      <c r="V180" s="6"/>
      <c r="W180" s="2"/>
      <c r="X180" s="2"/>
      <c r="Y180" s="2"/>
      <c r="Z180" s="2"/>
      <c r="AA180" s="2"/>
      <c r="AB180" s="2">
        <f>SUM(AB179)</f>
        <v>5000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6">
        <f>SUM(AM179)</f>
        <v>5000</v>
      </c>
    </row>
    <row r="181" spans="1:39" ht="12.75">
      <c r="A181" s="2"/>
      <c r="B181" s="2"/>
      <c r="C181" s="2"/>
      <c r="D181" s="2"/>
      <c r="E181" s="2"/>
      <c r="F181" s="2"/>
      <c r="G181" s="2"/>
      <c r="H181" s="2"/>
      <c r="I181" s="2"/>
      <c r="J181" s="6"/>
      <c r="K181" s="2"/>
      <c r="L181" s="2"/>
      <c r="M181" s="6"/>
      <c r="N181" s="2"/>
      <c r="O181" s="2"/>
      <c r="P181" s="6"/>
      <c r="Q181" s="2"/>
      <c r="R181" s="2"/>
      <c r="S181" s="6"/>
      <c r="T181" s="2"/>
      <c r="U181" s="2"/>
      <c r="V181" s="6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6"/>
    </row>
    <row r="182" spans="1:39" ht="12.75">
      <c r="A182" s="2" t="s">
        <v>320</v>
      </c>
      <c r="B182" s="2"/>
      <c r="C182" s="2"/>
      <c r="D182" s="2"/>
      <c r="E182" s="2"/>
      <c r="F182" s="2"/>
      <c r="G182" s="2"/>
      <c r="H182" s="2"/>
      <c r="I182" s="2"/>
      <c r="J182" s="6"/>
      <c r="K182" s="2"/>
      <c r="L182" s="2"/>
      <c r="M182" s="6"/>
      <c r="N182" s="2"/>
      <c r="O182" s="2"/>
      <c r="P182" s="6"/>
      <c r="Q182" s="2"/>
      <c r="R182" s="2"/>
      <c r="S182" s="6"/>
      <c r="T182" s="2"/>
      <c r="U182" s="2"/>
      <c r="V182" s="6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6"/>
    </row>
    <row r="183" spans="1:39" ht="12.75">
      <c r="A183" s="23" t="s">
        <v>321</v>
      </c>
      <c r="B183" s="2"/>
      <c r="C183" s="2"/>
      <c r="D183" s="2"/>
      <c r="E183" s="2"/>
      <c r="F183" s="2"/>
      <c r="G183" s="2"/>
      <c r="H183" s="2"/>
      <c r="I183" s="2"/>
      <c r="J183" s="6"/>
      <c r="K183" s="2"/>
      <c r="L183" s="2"/>
      <c r="M183" s="6"/>
      <c r="N183" s="2"/>
      <c r="O183" s="2"/>
      <c r="P183" s="6"/>
      <c r="Q183" s="2"/>
      <c r="R183" s="2"/>
      <c r="S183" s="6"/>
      <c r="T183" s="2"/>
      <c r="U183" s="2"/>
      <c r="V183" s="6"/>
      <c r="W183" s="2"/>
      <c r="X183" s="2"/>
      <c r="Y183" s="2"/>
      <c r="Z183" s="2"/>
      <c r="AA183" s="2"/>
      <c r="AB183" s="23">
        <v>3495.7</v>
      </c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5">
        <f>SUM(D183:AK183)</f>
        <v>3495.7</v>
      </c>
    </row>
    <row r="184" spans="1:39" ht="12.75">
      <c r="A184" s="23" t="s">
        <v>322</v>
      </c>
      <c r="B184" s="2"/>
      <c r="C184" s="2"/>
      <c r="D184" s="2"/>
      <c r="E184" s="2"/>
      <c r="F184" s="2"/>
      <c r="G184" s="2"/>
      <c r="H184" s="2"/>
      <c r="I184" s="2"/>
      <c r="J184" s="6"/>
      <c r="K184" s="2"/>
      <c r="L184" s="2"/>
      <c r="M184" s="6"/>
      <c r="N184" s="2"/>
      <c r="O184" s="2"/>
      <c r="P184" s="6"/>
      <c r="Q184" s="2"/>
      <c r="R184" s="2"/>
      <c r="S184" s="6"/>
      <c r="T184" s="2"/>
      <c r="U184" s="2"/>
      <c r="V184" s="6"/>
      <c r="W184" s="2"/>
      <c r="X184" s="2"/>
      <c r="Y184" s="2"/>
      <c r="Z184" s="2"/>
      <c r="AA184" s="2"/>
      <c r="AB184" s="23">
        <v>504.3</v>
      </c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5">
        <f>SUM(D184:AK184)</f>
        <v>504.3</v>
      </c>
    </row>
    <row r="185" spans="1:39" ht="12.75">
      <c r="A185" s="2" t="s">
        <v>211</v>
      </c>
      <c r="B185" s="2"/>
      <c r="C185" s="2"/>
      <c r="D185" s="2"/>
      <c r="E185" s="2"/>
      <c r="F185" s="2"/>
      <c r="G185" s="2"/>
      <c r="H185" s="2"/>
      <c r="I185" s="2"/>
      <c r="J185" s="6"/>
      <c r="K185" s="2"/>
      <c r="L185" s="2"/>
      <c r="M185" s="6"/>
      <c r="N185" s="2"/>
      <c r="O185" s="2"/>
      <c r="P185" s="6"/>
      <c r="Q185" s="2"/>
      <c r="R185" s="2"/>
      <c r="S185" s="6"/>
      <c r="T185" s="2"/>
      <c r="U185" s="2"/>
      <c r="V185" s="6"/>
      <c r="W185" s="2"/>
      <c r="X185" s="2"/>
      <c r="Y185" s="2"/>
      <c r="Z185" s="2"/>
      <c r="AA185" s="2"/>
      <c r="AB185" s="2">
        <f>SUM(AB183:AB184)</f>
        <v>4000</v>
      </c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6">
        <f>SUM(AM183:AM184)</f>
        <v>4000</v>
      </c>
    </row>
    <row r="186" spans="1:39" ht="12.75">
      <c r="A186" s="2"/>
      <c r="B186" s="2"/>
      <c r="C186" s="2"/>
      <c r="D186" s="2"/>
      <c r="E186" s="2"/>
      <c r="F186" s="2"/>
      <c r="G186" s="2"/>
      <c r="H186" s="2"/>
      <c r="I186" s="2"/>
      <c r="J186" s="6"/>
      <c r="K186" s="2"/>
      <c r="L186" s="2"/>
      <c r="M186" s="6"/>
      <c r="N186" s="2"/>
      <c r="O186" s="2"/>
      <c r="P186" s="6"/>
      <c r="Q186" s="2"/>
      <c r="R186" s="2"/>
      <c r="S186" s="6"/>
      <c r="T186" s="2"/>
      <c r="U186" s="2"/>
      <c r="V186" s="6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6"/>
    </row>
    <row r="187" spans="1:39" ht="12.75">
      <c r="A187" s="2" t="s">
        <v>323</v>
      </c>
      <c r="B187" s="2"/>
      <c r="C187" s="2"/>
      <c r="D187" s="2"/>
      <c r="E187" s="2"/>
      <c r="F187" s="2"/>
      <c r="G187" s="2"/>
      <c r="H187" s="2"/>
      <c r="I187" s="2"/>
      <c r="J187" s="6"/>
      <c r="K187" s="2"/>
      <c r="L187" s="2"/>
      <c r="M187" s="6"/>
      <c r="N187" s="2"/>
      <c r="O187" s="2"/>
      <c r="P187" s="6"/>
      <c r="Q187" s="2"/>
      <c r="R187" s="2"/>
      <c r="S187" s="6"/>
      <c r="T187" s="2"/>
      <c r="U187" s="2"/>
      <c r="V187" s="6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6"/>
    </row>
    <row r="188" spans="1:39" ht="12.75">
      <c r="A188" s="23" t="s">
        <v>324</v>
      </c>
      <c r="B188" s="2"/>
      <c r="C188" s="2"/>
      <c r="D188" s="2"/>
      <c r="E188" s="2"/>
      <c r="F188" s="2"/>
      <c r="G188" s="2"/>
      <c r="H188" s="2"/>
      <c r="I188" s="2"/>
      <c r="J188" s="6"/>
      <c r="K188" s="2"/>
      <c r="L188" s="2"/>
      <c r="M188" s="6"/>
      <c r="N188" s="2"/>
      <c r="O188" s="2"/>
      <c r="P188" s="6"/>
      <c r="Q188" s="2"/>
      <c r="R188" s="2"/>
      <c r="S188" s="6"/>
      <c r="T188" s="2"/>
      <c r="U188" s="2"/>
      <c r="V188" s="6"/>
      <c r="W188" s="2"/>
      <c r="X188" s="2"/>
      <c r="Y188" s="2"/>
      <c r="Z188" s="2"/>
      <c r="AA188" s="2"/>
      <c r="AB188" s="23">
        <v>5000</v>
      </c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5">
        <f>SUM(D188:AK188)</f>
        <v>5000</v>
      </c>
    </row>
    <row r="189" spans="1:39" ht="12.75">
      <c r="A189" s="2" t="s">
        <v>211</v>
      </c>
      <c r="B189" s="2"/>
      <c r="C189" s="2"/>
      <c r="D189" s="2"/>
      <c r="E189" s="2"/>
      <c r="F189" s="2"/>
      <c r="G189" s="2"/>
      <c r="H189" s="2"/>
      <c r="I189" s="2"/>
      <c r="J189" s="6"/>
      <c r="K189" s="2"/>
      <c r="L189" s="2"/>
      <c r="M189" s="6"/>
      <c r="N189" s="2"/>
      <c r="O189" s="2"/>
      <c r="P189" s="6"/>
      <c r="Q189" s="2"/>
      <c r="R189" s="2"/>
      <c r="S189" s="6"/>
      <c r="T189" s="2"/>
      <c r="U189" s="2"/>
      <c r="V189" s="6"/>
      <c r="W189" s="2"/>
      <c r="X189" s="2"/>
      <c r="Y189" s="2"/>
      <c r="Z189" s="2"/>
      <c r="AA189" s="2"/>
      <c r="AB189" s="2">
        <f>SUM(AB188)</f>
        <v>5000</v>
      </c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6">
        <f>SUM(AM188)</f>
        <v>5000</v>
      </c>
    </row>
    <row r="190" spans="1:39" ht="12.75">
      <c r="A190" s="2"/>
      <c r="B190" s="2"/>
      <c r="C190" s="2"/>
      <c r="D190" s="2"/>
      <c r="E190" s="2"/>
      <c r="F190" s="2"/>
      <c r="G190" s="2"/>
      <c r="H190" s="2"/>
      <c r="I190" s="2"/>
      <c r="J190" s="6"/>
      <c r="K190" s="2"/>
      <c r="L190" s="2"/>
      <c r="M190" s="6"/>
      <c r="N190" s="2"/>
      <c r="O190" s="2"/>
      <c r="P190" s="6"/>
      <c r="Q190" s="2"/>
      <c r="R190" s="2"/>
      <c r="S190" s="6"/>
      <c r="T190" s="2"/>
      <c r="U190" s="2"/>
      <c r="V190" s="6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6"/>
    </row>
    <row r="191" spans="1:39" ht="12.75">
      <c r="A191" s="2" t="s">
        <v>325</v>
      </c>
      <c r="B191" s="2"/>
      <c r="C191" s="2"/>
      <c r="D191" s="2"/>
      <c r="E191" s="2"/>
      <c r="F191" s="2"/>
      <c r="G191" s="2"/>
      <c r="H191" s="2"/>
      <c r="I191" s="2"/>
      <c r="J191" s="6"/>
      <c r="K191" s="2"/>
      <c r="L191" s="2"/>
      <c r="M191" s="6"/>
      <c r="N191" s="2"/>
      <c r="O191" s="2"/>
      <c r="P191" s="6"/>
      <c r="Q191" s="2"/>
      <c r="R191" s="2"/>
      <c r="S191" s="6"/>
      <c r="T191" s="2"/>
      <c r="U191" s="2"/>
      <c r="V191" s="6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6"/>
    </row>
    <row r="192" spans="1:39" ht="12.75">
      <c r="A192" s="23" t="s">
        <v>324</v>
      </c>
      <c r="B192" s="2"/>
      <c r="C192" s="2"/>
      <c r="D192" s="2"/>
      <c r="E192" s="2"/>
      <c r="F192" s="2"/>
      <c r="G192" s="2"/>
      <c r="H192" s="2"/>
      <c r="I192" s="2"/>
      <c r="J192" s="6"/>
      <c r="K192" s="2"/>
      <c r="L192" s="2"/>
      <c r="M192" s="6"/>
      <c r="N192" s="2"/>
      <c r="O192" s="2"/>
      <c r="P192" s="6"/>
      <c r="Q192" s="2"/>
      <c r="R192" s="2"/>
      <c r="S192" s="6"/>
      <c r="T192" s="2"/>
      <c r="U192" s="2"/>
      <c r="V192" s="6"/>
      <c r="W192" s="2"/>
      <c r="X192" s="2"/>
      <c r="Y192" s="2"/>
      <c r="Z192" s="2"/>
      <c r="AA192" s="2"/>
      <c r="AB192" s="23">
        <v>1750</v>
      </c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5">
        <f>SUM(D192:AK192)</f>
        <v>1750</v>
      </c>
    </row>
    <row r="193" spans="1:39" ht="12.75">
      <c r="A193" s="2" t="s">
        <v>211</v>
      </c>
      <c r="B193" s="2"/>
      <c r="C193" s="2"/>
      <c r="D193" s="2"/>
      <c r="E193" s="2"/>
      <c r="F193" s="2"/>
      <c r="G193" s="2"/>
      <c r="H193" s="2"/>
      <c r="I193" s="2"/>
      <c r="J193" s="6"/>
      <c r="K193" s="2"/>
      <c r="L193" s="2"/>
      <c r="M193" s="6"/>
      <c r="N193" s="2"/>
      <c r="O193" s="2"/>
      <c r="P193" s="6"/>
      <c r="Q193" s="2"/>
      <c r="R193" s="2"/>
      <c r="S193" s="6"/>
      <c r="T193" s="2"/>
      <c r="U193" s="2"/>
      <c r="V193" s="6"/>
      <c r="W193" s="2"/>
      <c r="X193" s="2"/>
      <c r="Y193" s="2"/>
      <c r="Z193" s="2"/>
      <c r="AA193" s="2"/>
      <c r="AB193" s="2">
        <f>SUM(AB192)</f>
        <v>1750</v>
      </c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6">
        <f>SUM(AM192)</f>
        <v>1750</v>
      </c>
    </row>
    <row r="194" spans="1:39" ht="12.75">
      <c r="A194" s="2"/>
      <c r="B194" s="2"/>
      <c r="C194" s="2"/>
      <c r="D194" s="2"/>
      <c r="E194" s="2"/>
      <c r="F194" s="2"/>
      <c r="G194" s="2"/>
      <c r="H194" s="2"/>
      <c r="I194" s="2"/>
      <c r="J194" s="6"/>
      <c r="K194" s="2"/>
      <c r="L194" s="2"/>
      <c r="M194" s="6"/>
      <c r="N194" s="2"/>
      <c r="O194" s="2"/>
      <c r="P194" s="6"/>
      <c r="Q194" s="2"/>
      <c r="R194" s="2"/>
      <c r="S194" s="6"/>
      <c r="T194" s="2"/>
      <c r="U194" s="2"/>
      <c r="V194" s="6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6"/>
    </row>
    <row r="195" spans="1:39" ht="12.75">
      <c r="A195" s="2" t="s">
        <v>326</v>
      </c>
      <c r="B195" s="2"/>
      <c r="C195" s="2"/>
      <c r="D195" s="2"/>
      <c r="E195" s="2"/>
      <c r="F195" s="2"/>
      <c r="G195" s="2"/>
      <c r="H195" s="2"/>
      <c r="I195" s="2"/>
      <c r="J195" s="6"/>
      <c r="K195" s="2"/>
      <c r="L195" s="2"/>
      <c r="M195" s="6"/>
      <c r="N195" s="2"/>
      <c r="O195" s="2"/>
      <c r="P195" s="6"/>
      <c r="Q195" s="2"/>
      <c r="R195" s="2"/>
      <c r="S195" s="6"/>
      <c r="T195" s="2"/>
      <c r="U195" s="2"/>
      <c r="V195" s="6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6"/>
    </row>
    <row r="196" spans="1:39" ht="12.75">
      <c r="A196" s="23" t="s">
        <v>327</v>
      </c>
      <c r="B196" s="2"/>
      <c r="C196" s="2"/>
      <c r="D196" s="2"/>
      <c r="E196" s="2"/>
      <c r="F196" s="2"/>
      <c r="G196" s="2"/>
      <c r="H196" s="2"/>
      <c r="I196" s="2"/>
      <c r="J196" s="6"/>
      <c r="K196" s="2"/>
      <c r="L196" s="2"/>
      <c r="M196" s="6"/>
      <c r="N196" s="2"/>
      <c r="O196" s="2"/>
      <c r="P196" s="6"/>
      <c r="Q196" s="2"/>
      <c r="R196" s="2"/>
      <c r="S196" s="6"/>
      <c r="T196" s="2"/>
      <c r="U196" s="2"/>
      <c r="V196" s="6"/>
      <c r="W196" s="2"/>
      <c r="X196" s="2"/>
      <c r="Y196" s="2"/>
      <c r="Z196" s="2"/>
      <c r="AA196" s="2"/>
      <c r="AB196" s="2"/>
      <c r="AC196" s="2"/>
      <c r="AD196" s="2"/>
      <c r="AE196" s="23">
        <v>4000</v>
      </c>
      <c r="AF196" s="2"/>
      <c r="AG196" s="2"/>
      <c r="AH196" s="2"/>
      <c r="AI196" s="2"/>
      <c r="AJ196" s="2"/>
      <c r="AK196" s="2"/>
      <c r="AL196" s="2"/>
      <c r="AM196" s="6">
        <f>SUM(D196:AE196)</f>
        <v>4000</v>
      </c>
    </row>
    <row r="197" spans="1:39" ht="12.75">
      <c r="A197" s="2"/>
      <c r="B197" s="2"/>
      <c r="C197" s="2"/>
      <c r="D197" s="2"/>
      <c r="E197" s="2"/>
      <c r="F197" s="2"/>
      <c r="G197" s="2"/>
      <c r="H197" s="2"/>
      <c r="I197" s="2"/>
      <c r="J197" s="6"/>
      <c r="K197" s="2"/>
      <c r="L197" s="2"/>
      <c r="M197" s="6"/>
      <c r="N197" s="2"/>
      <c r="O197" s="2"/>
      <c r="P197" s="6"/>
      <c r="Q197" s="2"/>
      <c r="R197" s="2"/>
      <c r="S197" s="6"/>
      <c r="T197" s="2"/>
      <c r="U197" s="2"/>
      <c r="V197" s="6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6"/>
    </row>
    <row r="198" spans="1:39" ht="12.75">
      <c r="A198" s="2" t="s">
        <v>328</v>
      </c>
      <c r="B198" s="2"/>
      <c r="C198" s="2"/>
      <c r="D198" s="2"/>
      <c r="E198" s="2"/>
      <c r="F198" s="2"/>
      <c r="G198" s="2"/>
      <c r="H198" s="2"/>
      <c r="I198" s="2"/>
      <c r="J198" s="6"/>
      <c r="K198" s="2"/>
      <c r="L198" s="2"/>
      <c r="M198" s="6"/>
      <c r="N198" s="2"/>
      <c r="O198" s="2"/>
      <c r="P198" s="6"/>
      <c r="Q198" s="2"/>
      <c r="R198" s="2"/>
      <c r="S198" s="6"/>
      <c r="T198" s="2"/>
      <c r="U198" s="2"/>
      <c r="V198" s="6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6"/>
    </row>
    <row r="199" spans="1:39" ht="12.75">
      <c r="A199" s="23" t="s">
        <v>329</v>
      </c>
      <c r="B199" s="2"/>
      <c r="C199" s="2"/>
      <c r="D199" s="2"/>
      <c r="E199" s="2"/>
      <c r="F199" s="2"/>
      <c r="G199" s="2"/>
      <c r="H199" s="2"/>
      <c r="I199" s="2"/>
      <c r="J199" s="6"/>
      <c r="K199" s="2"/>
      <c r="L199" s="2"/>
      <c r="M199" s="6"/>
      <c r="N199" s="2"/>
      <c r="O199" s="2"/>
      <c r="P199" s="6"/>
      <c r="Q199" s="2"/>
      <c r="R199" s="2"/>
      <c r="S199" s="6"/>
      <c r="T199" s="2"/>
      <c r="U199" s="2"/>
      <c r="V199" s="6"/>
      <c r="W199" s="2"/>
      <c r="X199" s="2"/>
      <c r="Y199" s="2"/>
      <c r="Z199" s="2"/>
      <c r="AA199" s="2"/>
      <c r="AB199" s="2"/>
      <c r="AC199" s="2"/>
      <c r="AD199" s="2"/>
      <c r="AE199" s="23">
        <v>6000</v>
      </c>
      <c r="AF199" s="2"/>
      <c r="AG199" s="2"/>
      <c r="AH199" s="2"/>
      <c r="AI199" s="2"/>
      <c r="AJ199" s="2"/>
      <c r="AK199" s="2"/>
      <c r="AL199" s="2"/>
      <c r="AM199" s="6">
        <f>SUM(D199:AE199)</f>
        <v>6000</v>
      </c>
    </row>
    <row r="200" spans="1:39" ht="12.75">
      <c r="A200" s="23"/>
      <c r="B200" s="2"/>
      <c r="C200" s="2"/>
      <c r="D200" s="2"/>
      <c r="E200" s="2"/>
      <c r="F200" s="2"/>
      <c r="G200" s="2"/>
      <c r="H200" s="2"/>
      <c r="I200" s="2"/>
      <c r="J200" s="6"/>
      <c r="K200" s="2"/>
      <c r="L200" s="2"/>
      <c r="M200" s="6"/>
      <c r="N200" s="2"/>
      <c r="O200" s="2"/>
      <c r="P200" s="6"/>
      <c r="Q200" s="2"/>
      <c r="R200" s="2"/>
      <c r="S200" s="6"/>
      <c r="T200" s="2"/>
      <c r="U200" s="2"/>
      <c r="V200" s="6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6"/>
    </row>
    <row r="201" spans="1:39" ht="12.75">
      <c r="A201" s="2" t="s">
        <v>330</v>
      </c>
      <c r="B201" s="2"/>
      <c r="C201" s="2"/>
      <c r="D201" s="2"/>
      <c r="E201" s="2"/>
      <c r="F201" s="2"/>
      <c r="G201" s="2"/>
      <c r="H201" s="2"/>
      <c r="I201" s="2"/>
      <c r="J201" s="6"/>
      <c r="K201" s="2"/>
      <c r="L201" s="2"/>
      <c r="M201" s="6"/>
      <c r="N201" s="2"/>
      <c r="O201" s="2"/>
      <c r="P201" s="6"/>
      <c r="Q201" s="2"/>
      <c r="R201" s="2"/>
      <c r="S201" s="6"/>
      <c r="T201" s="2"/>
      <c r="U201" s="2"/>
      <c r="V201" s="6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6"/>
    </row>
    <row r="202" spans="1:39" ht="12.75">
      <c r="A202" s="23" t="s">
        <v>282</v>
      </c>
      <c r="B202" s="2"/>
      <c r="C202" s="2"/>
      <c r="D202" s="2"/>
      <c r="E202" s="2"/>
      <c r="F202" s="2"/>
      <c r="G202" s="2"/>
      <c r="H202" s="2"/>
      <c r="I202" s="2"/>
      <c r="J202" s="6"/>
      <c r="K202" s="2"/>
      <c r="L202" s="2"/>
      <c r="M202" s="6"/>
      <c r="N202" s="2"/>
      <c r="O202" s="2"/>
      <c r="P202" s="6"/>
      <c r="Q202" s="2"/>
      <c r="R202" s="2"/>
      <c r="S202" s="6"/>
      <c r="T202" s="2"/>
      <c r="U202" s="2"/>
      <c r="V202" s="6"/>
      <c r="W202" s="2"/>
      <c r="X202" s="2"/>
      <c r="Y202" s="2"/>
      <c r="Z202" s="2"/>
      <c r="AA202" s="2"/>
      <c r="AB202" s="2"/>
      <c r="AC202" s="2"/>
      <c r="AD202" s="2"/>
      <c r="AE202" s="23">
        <v>10425</v>
      </c>
      <c r="AF202" s="2"/>
      <c r="AG202" s="2"/>
      <c r="AH202" s="23">
        <v>13743</v>
      </c>
      <c r="AI202" s="2"/>
      <c r="AJ202" s="2"/>
      <c r="AK202" s="23">
        <v>5640.5</v>
      </c>
      <c r="AL202" s="2"/>
      <c r="AM202" s="5">
        <f aca="true" t="shared" si="4" ref="AM202:AM207">SUM(D202:AK202)</f>
        <v>29808.5</v>
      </c>
    </row>
    <row r="203" spans="1:39" ht="12.75">
      <c r="A203" s="23" t="s">
        <v>331</v>
      </c>
      <c r="B203" s="2"/>
      <c r="C203" s="2"/>
      <c r="D203" s="2"/>
      <c r="E203" s="2"/>
      <c r="F203" s="2"/>
      <c r="G203" s="2"/>
      <c r="H203" s="2"/>
      <c r="I203" s="2"/>
      <c r="J203" s="6"/>
      <c r="K203" s="2"/>
      <c r="L203" s="2"/>
      <c r="M203" s="6"/>
      <c r="N203" s="2"/>
      <c r="O203" s="2"/>
      <c r="P203" s="6"/>
      <c r="Q203" s="2"/>
      <c r="R203" s="2"/>
      <c r="S203" s="6"/>
      <c r="T203" s="2"/>
      <c r="U203" s="2"/>
      <c r="V203" s="6"/>
      <c r="W203" s="2"/>
      <c r="X203" s="2"/>
      <c r="Y203" s="2"/>
      <c r="Z203" s="2"/>
      <c r="AA203" s="2"/>
      <c r="AB203" s="2"/>
      <c r="AC203" s="2"/>
      <c r="AD203" s="2"/>
      <c r="AE203" s="23">
        <v>29.9</v>
      </c>
      <c r="AF203" s="2"/>
      <c r="AG203" s="2"/>
      <c r="AH203" s="2"/>
      <c r="AI203" s="2"/>
      <c r="AJ203" s="2"/>
      <c r="AK203" s="2"/>
      <c r="AL203" s="2"/>
      <c r="AM203" s="5">
        <f t="shared" si="4"/>
        <v>29.9</v>
      </c>
    </row>
    <row r="204" spans="1:39" ht="12.75">
      <c r="A204" s="23" t="s">
        <v>332</v>
      </c>
      <c r="B204" s="2"/>
      <c r="C204" s="2"/>
      <c r="D204" s="2"/>
      <c r="E204" s="2"/>
      <c r="F204" s="2"/>
      <c r="G204" s="2"/>
      <c r="H204" s="2"/>
      <c r="I204" s="2"/>
      <c r="J204" s="6"/>
      <c r="K204" s="2"/>
      <c r="L204" s="2"/>
      <c r="M204" s="6"/>
      <c r="N204" s="2"/>
      <c r="O204" s="2"/>
      <c r="P204" s="6"/>
      <c r="Q204" s="2"/>
      <c r="R204" s="2"/>
      <c r="S204" s="6"/>
      <c r="T204" s="2"/>
      <c r="U204" s="2"/>
      <c r="V204" s="6"/>
      <c r="W204" s="2"/>
      <c r="X204" s="2"/>
      <c r="Y204" s="2"/>
      <c r="Z204" s="2"/>
      <c r="AA204" s="2"/>
      <c r="AB204" s="2"/>
      <c r="AC204" s="2"/>
      <c r="AD204" s="2"/>
      <c r="AE204" s="23">
        <v>3000</v>
      </c>
      <c r="AF204" s="2"/>
      <c r="AG204" s="2"/>
      <c r="AH204" s="2"/>
      <c r="AI204" s="2"/>
      <c r="AJ204" s="2"/>
      <c r="AK204" s="2"/>
      <c r="AL204" s="2"/>
      <c r="AM204" s="5">
        <f t="shared" si="4"/>
        <v>3000</v>
      </c>
    </row>
    <row r="205" spans="1:39" ht="12.75">
      <c r="A205" s="23" t="s">
        <v>333</v>
      </c>
      <c r="B205" s="2"/>
      <c r="C205" s="2"/>
      <c r="D205" s="2"/>
      <c r="E205" s="2"/>
      <c r="F205" s="2"/>
      <c r="G205" s="2"/>
      <c r="H205" s="2"/>
      <c r="I205" s="2"/>
      <c r="J205" s="6"/>
      <c r="K205" s="2"/>
      <c r="L205" s="2"/>
      <c r="M205" s="6"/>
      <c r="N205" s="2"/>
      <c r="O205" s="2"/>
      <c r="P205" s="6"/>
      <c r="Q205" s="2"/>
      <c r="R205" s="2"/>
      <c r="S205" s="6"/>
      <c r="T205" s="2"/>
      <c r="U205" s="2"/>
      <c r="V205" s="6"/>
      <c r="W205" s="2"/>
      <c r="X205" s="2"/>
      <c r="Y205" s="2"/>
      <c r="Z205" s="2"/>
      <c r="AA205" s="2"/>
      <c r="AB205" s="2"/>
      <c r="AC205" s="2"/>
      <c r="AD205" s="2"/>
      <c r="AE205" s="23"/>
      <c r="AF205" s="2"/>
      <c r="AG205" s="2"/>
      <c r="AH205" s="2"/>
      <c r="AI205" s="2"/>
      <c r="AJ205" s="2"/>
      <c r="AK205" s="23">
        <v>500</v>
      </c>
      <c r="AL205" s="2"/>
      <c r="AM205" s="5">
        <f t="shared" si="4"/>
        <v>500</v>
      </c>
    </row>
    <row r="206" spans="1:39" ht="12.75">
      <c r="A206" s="23" t="s">
        <v>218</v>
      </c>
      <c r="B206" s="2"/>
      <c r="C206" s="2"/>
      <c r="D206" s="2"/>
      <c r="E206" s="2"/>
      <c r="F206" s="2"/>
      <c r="G206" s="2"/>
      <c r="H206" s="2"/>
      <c r="I206" s="2"/>
      <c r="J206" s="6"/>
      <c r="K206" s="2"/>
      <c r="L206" s="2"/>
      <c r="M206" s="6"/>
      <c r="N206" s="2"/>
      <c r="O206" s="2"/>
      <c r="P206" s="6"/>
      <c r="Q206" s="2"/>
      <c r="R206" s="2"/>
      <c r="S206" s="6"/>
      <c r="T206" s="2"/>
      <c r="U206" s="2"/>
      <c r="V206" s="6"/>
      <c r="W206" s="2"/>
      <c r="X206" s="2"/>
      <c r="Y206" s="2"/>
      <c r="Z206" s="2"/>
      <c r="AA206" s="2"/>
      <c r="AB206" s="2"/>
      <c r="AC206" s="2"/>
      <c r="AD206" s="2"/>
      <c r="AE206" s="23"/>
      <c r="AF206" s="2"/>
      <c r="AG206" s="2"/>
      <c r="AH206" s="2"/>
      <c r="AI206" s="2"/>
      <c r="AJ206" s="2"/>
      <c r="AK206" s="23">
        <v>534.6</v>
      </c>
      <c r="AL206" s="2"/>
      <c r="AM206" s="5">
        <f t="shared" si="4"/>
        <v>534.6</v>
      </c>
    </row>
    <row r="207" spans="1:39" ht="12.75">
      <c r="A207" s="23" t="s">
        <v>334</v>
      </c>
      <c r="B207" s="2"/>
      <c r="C207" s="2"/>
      <c r="D207" s="2"/>
      <c r="E207" s="2"/>
      <c r="F207" s="2"/>
      <c r="G207" s="2"/>
      <c r="H207" s="2"/>
      <c r="I207" s="2"/>
      <c r="J207" s="6"/>
      <c r="K207" s="2"/>
      <c r="L207" s="2"/>
      <c r="M207" s="6"/>
      <c r="N207" s="2"/>
      <c r="O207" s="2"/>
      <c r="P207" s="6"/>
      <c r="Q207" s="2"/>
      <c r="R207" s="2"/>
      <c r="S207" s="6"/>
      <c r="T207" s="2"/>
      <c r="U207" s="2"/>
      <c r="V207" s="6"/>
      <c r="W207" s="2"/>
      <c r="X207" s="2"/>
      <c r="Y207" s="2"/>
      <c r="Z207" s="2"/>
      <c r="AA207" s="2"/>
      <c r="AB207" s="2"/>
      <c r="AC207" s="2"/>
      <c r="AD207" s="2"/>
      <c r="AE207" s="23">
        <v>600</v>
      </c>
      <c r="AF207" s="2"/>
      <c r="AG207" s="2"/>
      <c r="AH207" s="2"/>
      <c r="AI207" s="2"/>
      <c r="AJ207" s="2"/>
      <c r="AK207" s="2"/>
      <c r="AL207" s="2"/>
      <c r="AM207" s="5">
        <f t="shared" si="4"/>
        <v>600</v>
      </c>
    </row>
    <row r="208" spans="1:39" ht="12.75">
      <c r="A208" s="2" t="s">
        <v>211</v>
      </c>
      <c r="B208" s="2"/>
      <c r="C208" s="2"/>
      <c r="D208" s="2"/>
      <c r="E208" s="2"/>
      <c r="F208" s="2"/>
      <c r="G208" s="2"/>
      <c r="H208" s="2"/>
      <c r="I208" s="2"/>
      <c r="J208" s="6"/>
      <c r="K208" s="2"/>
      <c r="L208" s="2"/>
      <c r="M208" s="6"/>
      <c r="N208" s="2"/>
      <c r="O208" s="2"/>
      <c r="P208" s="6"/>
      <c r="Q208" s="2"/>
      <c r="R208" s="2"/>
      <c r="S208" s="6"/>
      <c r="T208" s="2"/>
      <c r="U208" s="2"/>
      <c r="V208" s="6"/>
      <c r="W208" s="2"/>
      <c r="X208" s="2"/>
      <c r="Y208" s="2"/>
      <c r="Z208" s="2"/>
      <c r="AA208" s="2"/>
      <c r="AB208" s="2"/>
      <c r="AC208" s="2"/>
      <c r="AD208" s="2"/>
      <c r="AE208" s="2">
        <f>SUM(AE202:AE207)</f>
        <v>14054.9</v>
      </c>
      <c r="AF208" s="2"/>
      <c r="AG208" s="2"/>
      <c r="AH208" s="2">
        <f>SUM(AH202:AH207)</f>
        <v>13743</v>
      </c>
      <c r="AI208" s="2"/>
      <c r="AJ208" s="2"/>
      <c r="AK208" s="2">
        <f>SUM(AK202:AK207)</f>
        <v>6675.1</v>
      </c>
      <c r="AL208" s="2"/>
      <c r="AM208" s="6">
        <f>SUM(AM202:AM207)</f>
        <v>34473</v>
      </c>
    </row>
    <row r="209" spans="1:39" ht="12.75">
      <c r="A209" s="2"/>
      <c r="B209" s="2"/>
      <c r="C209" s="2"/>
      <c r="D209" s="2"/>
      <c r="E209" s="2"/>
      <c r="F209" s="2"/>
      <c r="G209" s="2"/>
      <c r="H209" s="2"/>
      <c r="I209" s="2"/>
      <c r="J209" s="6"/>
      <c r="K209" s="2"/>
      <c r="L209" s="2"/>
      <c r="M209" s="6"/>
      <c r="N209" s="2"/>
      <c r="O209" s="2"/>
      <c r="P209" s="6"/>
      <c r="Q209" s="2"/>
      <c r="R209" s="2"/>
      <c r="S209" s="6"/>
      <c r="T209" s="2"/>
      <c r="U209" s="2"/>
      <c r="V209" s="6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6"/>
    </row>
    <row r="210" spans="1:39" ht="12.75">
      <c r="A210" s="2" t="s">
        <v>335</v>
      </c>
      <c r="B210" s="2"/>
      <c r="C210" s="2"/>
      <c r="D210" s="2"/>
      <c r="E210" s="2"/>
      <c r="F210" s="2"/>
      <c r="G210" s="2"/>
      <c r="H210" s="2"/>
      <c r="I210" s="2"/>
      <c r="J210" s="6"/>
      <c r="K210" s="2"/>
      <c r="L210" s="2"/>
      <c r="M210" s="6"/>
      <c r="N210" s="2"/>
      <c r="O210" s="2"/>
      <c r="P210" s="6"/>
      <c r="Q210" s="2"/>
      <c r="R210" s="2"/>
      <c r="S210" s="6"/>
      <c r="T210" s="2"/>
      <c r="U210" s="2"/>
      <c r="V210" s="6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6"/>
    </row>
    <row r="211" spans="1:39" ht="12.75">
      <c r="A211" s="23" t="s">
        <v>336</v>
      </c>
      <c r="B211" s="2"/>
      <c r="C211" s="2"/>
      <c r="D211" s="2"/>
      <c r="E211" s="2"/>
      <c r="F211" s="2"/>
      <c r="G211" s="2"/>
      <c r="H211" s="2"/>
      <c r="I211" s="2"/>
      <c r="J211" s="6"/>
      <c r="K211" s="2"/>
      <c r="L211" s="2"/>
      <c r="M211" s="6"/>
      <c r="N211" s="2"/>
      <c r="O211" s="2"/>
      <c r="P211" s="6"/>
      <c r="Q211" s="2"/>
      <c r="R211" s="2"/>
      <c r="S211" s="6"/>
      <c r="T211" s="2"/>
      <c r="U211" s="2"/>
      <c r="V211" s="6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3">
        <v>6200</v>
      </c>
      <c r="AI211" s="2"/>
      <c r="AJ211" s="2"/>
      <c r="AK211" s="2"/>
      <c r="AL211" s="2"/>
      <c r="AM211" s="5">
        <f>SUM(D211:AK211)</f>
        <v>6200</v>
      </c>
    </row>
    <row r="212" spans="1:39" ht="12.75">
      <c r="A212" s="23" t="s">
        <v>337</v>
      </c>
      <c r="B212" s="2"/>
      <c r="C212" s="2"/>
      <c r="D212" s="2"/>
      <c r="E212" s="2"/>
      <c r="F212" s="2"/>
      <c r="G212" s="2"/>
      <c r="H212" s="2"/>
      <c r="I212" s="2"/>
      <c r="J212" s="6"/>
      <c r="K212" s="2"/>
      <c r="L212" s="2"/>
      <c r="M212" s="6"/>
      <c r="N212" s="2"/>
      <c r="O212" s="2"/>
      <c r="P212" s="6"/>
      <c r="Q212" s="2"/>
      <c r="R212" s="2"/>
      <c r="S212" s="6"/>
      <c r="T212" s="2"/>
      <c r="U212" s="2"/>
      <c r="V212" s="6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3">
        <v>4300</v>
      </c>
      <c r="AI212" s="2"/>
      <c r="AJ212" s="2"/>
      <c r="AK212" s="2"/>
      <c r="AL212" s="2"/>
      <c r="AM212" s="5">
        <f>SUM(D212:AK212)</f>
        <v>4300</v>
      </c>
    </row>
    <row r="213" spans="1:39" ht="12.75">
      <c r="A213" s="23" t="s">
        <v>338</v>
      </c>
      <c r="B213" s="2"/>
      <c r="C213" s="2"/>
      <c r="D213" s="2"/>
      <c r="E213" s="2"/>
      <c r="F213" s="2"/>
      <c r="G213" s="2"/>
      <c r="H213" s="2"/>
      <c r="I213" s="2"/>
      <c r="J213" s="6"/>
      <c r="K213" s="2"/>
      <c r="L213" s="2"/>
      <c r="M213" s="6"/>
      <c r="N213" s="2"/>
      <c r="O213" s="2"/>
      <c r="P213" s="6"/>
      <c r="Q213" s="2"/>
      <c r="R213" s="2"/>
      <c r="S213" s="6"/>
      <c r="T213" s="2"/>
      <c r="U213" s="2"/>
      <c r="V213" s="6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3">
        <v>700</v>
      </c>
      <c r="AI213" s="2"/>
      <c r="AJ213" s="2"/>
      <c r="AK213" s="2"/>
      <c r="AL213" s="2"/>
      <c r="AM213" s="5">
        <f>SUM(D213:AK213)</f>
        <v>700</v>
      </c>
    </row>
    <row r="214" spans="1:39" ht="12.75">
      <c r="A214" s="23" t="s">
        <v>339</v>
      </c>
      <c r="B214" s="2"/>
      <c r="C214" s="2"/>
      <c r="D214" s="2"/>
      <c r="E214" s="2"/>
      <c r="F214" s="2"/>
      <c r="G214" s="2"/>
      <c r="H214" s="2"/>
      <c r="I214" s="2"/>
      <c r="J214" s="6"/>
      <c r="K214" s="2"/>
      <c r="L214" s="2"/>
      <c r="M214" s="6"/>
      <c r="N214" s="2"/>
      <c r="O214" s="2"/>
      <c r="P214" s="6"/>
      <c r="Q214" s="2"/>
      <c r="R214" s="2"/>
      <c r="S214" s="6"/>
      <c r="T214" s="2"/>
      <c r="U214" s="2"/>
      <c r="V214" s="6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3">
        <v>8500</v>
      </c>
      <c r="AI214" s="2"/>
      <c r="AJ214" s="2"/>
      <c r="AK214" s="23">
        <v>8500</v>
      </c>
      <c r="AL214" s="2"/>
      <c r="AM214" s="5">
        <f>SUM(D214:AK214)</f>
        <v>17000</v>
      </c>
    </row>
    <row r="215" spans="1:39" ht="12.75">
      <c r="A215" s="23" t="s">
        <v>340</v>
      </c>
      <c r="B215" s="2"/>
      <c r="C215" s="2"/>
      <c r="D215" s="2"/>
      <c r="E215" s="2"/>
      <c r="F215" s="2"/>
      <c r="G215" s="2"/>
      <c r="H215" s="2"/>
      <c r="I215" s="2"/>
      <c r="J215" s="6"/>
      <c r="K215" s="2"/>
      <c r="L215" s="2"/>
      <c r="M215" s="6"/>
      <c r="N215" s="2"/>
      <c r="O215" s="2"/>
      <c r="P215" s="6"/>
      <c r="Q215" s="2"/>
      <c r="R215" s="2"/>
      <c r="S215" s="6"/>
      <c r="T215" s="2"/>
      <c r="U215" s="2"/>
      <c r="V215" s="6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3">
        <v>7150</v>
      </c>
      <c r="AI215" s="2"/>
      <c r="AJ215" s="2"/>
      <c r="AK215" s="2"/>
      <c r="AL215" s="2"/>
      <c r="AM215" s="5">
        <f>SUM(D215:AK215)</f>
        <v>7150</v>
      </c>
    </row>
    <row r="216" spans="1:39" ht="12.75">
      <c r="A216" s="2" t="s">
        <v>211</v>
      </c>
      <c r="B216" s="2"/>
      <c r="C216" s="2"/>
      <c r="D216" s="2"/>
      <c r="E216" s="2"/>
      <c r="F216" s="2"/>
      <c r="G216" s="2"/>
      <c r="H216" s="2"/>
      <c r="I216" s="2"/>
      <c r="J216" s="6"/>
      <c r="K216" s="2"/>
      <c r="L216" s="2"/>
      <c r="M216" s="6"/>
      <c r="N216" s="2"/>
      <c r="O216" s="2"/>
      <c r="P216" s="6"/>
      <c r="Q216" s="2"/>
      <c r="R216" s="2"/>
      <c r="S216" s="6"/>
      <c r="T216" s="2"/>
      <c r="U216" s="2"/>
      <c r="V216" s="6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>
        <f>SUM(AH211:AH215)</f>
        <v>26850</v>
      </c>
      <c r="AI216" s="2"/>
      <c r="AJ216" s="2"/>
      <c r="AK216" s="2">
        <f>SUM(AK211:AK215)</f>
        <v>8500</v>
      </c>
      <c r="AL216" s="2"/>
      <c r="AM216" s="6">
        <f>SUM(AM211:AM215)</f>
        <v>35350</v>
      </c>
    </row>
    <row r="217" spans="1:39" ht="12.75">
      <c r="A217" s="2"/>
      <c r="B217" s="2"/>
      <c r="C217" s="2"/>
      <c r="D217" s="2"/>
      <c r="E217" s="2"/>
      <c r="F217" s="2"/>
      <c r="G217" s="2"/>
      <c r="H217" s="2"/>
      <c r="I217" s="2"/>
      <c r="J217" s="6"/>
      <c r="K217" s="2"/>
      <c r="L217" s="2"/>
      <c r="M217" s="6"/>
      <c r="N217" s="2"/>
      <c r="O217" s="2"/>
      <c r="P217" s="6"/>
      <c r="Q217" s="2"/>
      <c r="R217" s="2"/>
      <c r="S217" s="6"/>
      <c r="T217" s="2"/>
      <c r="U217" s="2"/>
      <c r="V217" s="6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6"/>
    </row>
    <row r="218" spans="1:39" ht="12.75">
      <c r="A218" s="2" t="s">
        <v>341</v>
      </c>
      <c r="B218" s="2"/>
      <c r="C218" s="2"/>
      <c r="D218" s="2"/>
      <c r="E218" s="2"/>
      <c r="F218" s="2"/>
      <c r="G218" s="2"/>
      <c r="H218" s="2"/>
      <c r="I218" s="2"/>
      <c r="J218" s="6"/>
      <c r="K218" s="2"/>
      <c r="L218" s="2"/>
      <c r="M218" s="6"/>
      <c r="N218" s="2"/>
      <c r="O218" s="2"/>
      <c r="P218" s="6"/>
      <c r="Q218" s="2"/>
      <c r="R218" s="2"/>
      <c r="S218" s="6"/>
      <c r="T218" s="2"/>
      <c r="U218" s="2"/>
      <c r="V218" s="6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6"/>
    </row>
    <row r="219" spans="1:39" ht="12.75">
      <c r="A219" s="23" t="s">
        <v>203</v>
      </c>
      <c r="B219" s="2"/>
      <c r="C219" s="2"/>
      <c r="D219" s="2"/>
      <c r="E219" s="2"/>
      <c r="F219" s="2"/>
      <c r="G219" s="2"/>
      <c r="H219" s="2"/>
      <c r="I219" s="2"/>
      <c r="J219" s="6"/>
      <c r="K219" s="2"/>
      <c r="L219" s="2"/>
      <c r="M219" s="6"/>
      <c r="N219" s="2"/>
      <c r="O219" s="2"/>
      <c r="P219" s="6"/>
      <c r="Q219" s="2"/>
      <c r="R219" s="2"/>
      <c r="S219" s="6"/>
      <c r="T219" s="2"/>
      <c r="U219" s="2"/>
      <c r="V219" s="6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3">
        <v>6400</v>
      </c>
      <c r="AI219" s="2"/>
      <c r="AJ219" s="2"/>
      <c r="AK219" s="2"/>
      <c r="AL219" s="2"/>
      <c r="AM219" s="5">
        <f>SUM(D219:AK219)</f>
        <v>6400</v>
      </c>
    </row>
    <row r="220" spans="1:39" ht="12.75">
      <c r="A220" s="2" t="s">
        <v>211</v>
      </c>
      <c r="B220" s="2"/>
      <c r="C220" s="2"/>
      <c r="D220" s="2"/>
      <c r="E220" s="2"/>
      <c r="F220" s="2"/>
      <c r="G220" s="2"/>
      <c r="H220" s="2"/>
      <c r="I220" s="2"/>
      <c r="J220" s="6"/>
      <c r="K220" s="2"/>
      <c r="L220" s="2"/>
      <c r="M220" s="6"/>
      <c r="N220" s="2"/>
      <c r="O220" s="2"/>
      <c r="P220" s="6"/>
      <c r="Q220" s="2"/>
      <c r="R220" s="2"/>
      <c r="S220" s="6"/>
      <c r="T220" s="2"/>
      <c r="U220" s="2"/>
      <c r="V220" s="6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>
        <f>SUM(AH219)</f>
        <v>6400</v>
      </c>
      <c r="AI220" s="2"/>
      <c r="AJ220" s="2"/>
      <c r="AK220" s="2"/>
      <c r="AL220" s="2"/>
      <c r="AM220" s="6">
        <f>SUM(AM219)</f>
        <v>6400</v>
      </c>
    </row>
    <row r="221" spans="1:39" ht="12.75">
      <c r="A221" s="2"/>
      <c r="B221" s="2"/>
      <c r="C221" s="2"/>
      <c r="D221" s="2"/>
      <c r="E221" s="2"/>
      <c r="F221" s="2"/>
      <c r="G221" s="2"/>
      <c r="H221" s="2"/>
      <c r="I221" s="2"/>
      <c r="J221" s="6"/>
      <c r="K221" s="2"/>
      <c r="L221" s="2"/>
      <c r="M221" s="6"/>
      <c r="N221" s="2"/>
      <c r="O221" s="2"/>
      <c r="P221" s="6"/>
      <c r="Q221" s="2"/>
      <c r="R221" s="2"/>
      <c r="S221" s="6"/>
      <c r="T221" s="2"/>
      <c r="U221" s="2"/>
      <c r="V221" s="6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6"/>
    </row>
    <row r="222" spans="1:39" ht="12.75">
      <c r="A222" s="2" t="s">
        <v>342</v>
      </c>
      <c r="B222" s="2"/>
      <c r="C222" s="2"/>
      <c r="D222" s="2"/>
      <c r="E222" s="2"/>
      <c r="F222" s="2"/>
      <c r="G222" s="2"/>
      <c r="H222" s="2"/>
      <c r="I222" s="2"/>
      <c r="J222" s="6"/>
      <c r="K222" s="2"/>
      <c r="L222" s="2"/>
      <c r="M222" s="6"/>
      <c r="N222" s="2"/>
      <c r="O222" s="2"/>
      <c r="P222" s="6"/>
      <c r="Q222" s="2"/>
      <c r="R222" s="2"/>
      <c r="S222" s="6"/>
      <c r="T222" s="2"/>
      <c r="U222" s="2"/>
      <c r="V222" s="6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6"/>
    </row>
    <row r="223" spans="1:39" ht="12.75">
      <c r="A223" s="23" t="s">
        <v>263</v>
      </c>
      <c r="B223" s="2"/>
      <c r="C223" s="2"/>
      <c r="D223" s="2"/>
      <c r="E223" s="2"/>
      <c r="F223" s="2"/>
      <c r="G223" s="2"/>
      <c r="H223" s="2"/>
      <c r="I223" s="2"/>
      <c r="J223" s="6"/>
      <c r="K223" s="2"/>
      <c r="L223" s="2"/>
      <c r="M223" s="6"/>
      <c r="N223" s="2"/>
      <c r="O223" s="2"/>
      <c r="P223" s="6"/>
      <c r="Q223" s="2"/>
      <c r="R223" s="2"/>
      <c r="S223" s="6"/>
      <c r="T223" s="2"/>
      <c r="U223" s="2"/>
      <c r="V223" s="6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4">
        <v>3000</v>
      </c>
      <c r="AL223" s="2"/>
      <c r="AM223" s="5">
        <f>SUM(D223:AK223)</f>
        <v>3000</v>
      </c>
    </row>
    <row r="224" spans="1:39" ht="12.75">
      <c r="A224" s="2" t="s">
        <v>211</v>
      </c>
      <c r="B224" s="2"/>
      <c r="C224" s="2"/>
      <c r="D224" s="2"/>
      <c r="E224" s="2"/>
      <c r="F224" s="2"/>
      <c r="G224" s="2"/>
      <c r="H224" s="2"/>
      <c r="I224" s="2"/>
      <c r="J224" s="6"/>
      <c r="K224" s="2"/>
      <c r="L224" s="2"/>
      <c r="M224" s="6"/>
      <c r="N224" s="2"/>
      <c r="O224" s="2"/>
      <c r="P224" s="6"/>
      <c r="Q224" s="2"/>
      <c r="R224" s="2"/>
      <c r="S224" s="6"/>
      <c r="T224" s="2"/>
      <c r="U224" s="2"/>
      <c r="V224" s="6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>
        <f>SUM(AK223)</f>
        <v>3000</v>
      </c>
      <c r="AL224" s="2"/>
      <c r="AM224" s="6">
        <f>SUM(AM223)</f>
        <v>3000</v>
      </c>
    </row>
    <row r="225" spans="1:39" ht="12.75">
      <c r="A225" s="2"/>
      <c r="B225" s="2"/>
      <c r="C225" s="2"/>
      <c r="D225" s="2"/>
      <c r="E225" s="2"/>
      <c r="F225" s="2"/>
      <c r="G225" s="2"/>
      <c r="H225" s="2"/>
      <c r="I225" s="2"/>
      <c r="J225" s="6"/>
      <c r="K225" s="2"/>
      <c r="L225" s="2"/>
      <c r="M225" s="6"/>
      <c r="N225" s="2"/>
      <c r="O225" s="2"/>
      <c r="P225" s="6"/>
      <c r="Q225" s="2"/>
      <c r="R225" s="2"/>
      <c r="S225" s="6"/>
      <c r="T225" s="2"/>
      <c r="U225" s="2"/>
      <c r="V225" s="6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6"/>
    </row>
    <row r="226" spans="1:39" ht="12.75">
      <c r="A226" s="2" t="s">
        <v>343</v>
      </c>
      <c r="AM226" s="5"/>
    </row>
    <row r="227" spans="1:39" ht="12.75">
      <c r="A227" t="s">
        <v>344</v>
      </c>
      <c r="D227" s="5">
        <v>60.5</v>
      </c>
      <c r="E227" s="5"/>
      <c r="F227" s="5"/>
      <c r="G227" s="5">
        <v>33.5</v>
      </c>
      <c r="H227" s="5"/>
      <c r="I227" s="5"/>
      <c r="J227" s="5">
        <v>90</v>
      </c>
      <c r="K227" s="5"/>
      <c r="L227" s="5"/>
      <c r="M227" s="5">
        <v>91.5</v>
      </c>
      <c r="N227" s="5"/>
      <c r="O227" s="5"/>
      <c r="P227" s="5">
        <v>79</v>
      </c>
      <c r="S227" s="5">
        <v>151</v>
      </c>
      <c r="V227" s="5">
        <v>52</v>
      </c>
      <c r="Y227" s="5">
        <v>82</v>
      </c>
      <c r="AB227">
        <v>81</v>
      </c>
      <c r="AE227">
        <v>105</v>
      </c>
      <c r="AH227">
        <v>146</v>
      </c>
      <c r="AK227">
        <v>-637.48</v>
      </c>
      <c r="AM227" s="6">
        <f>SUM(D227:AK227)</f>
        <v>334.02</v>
      </c>
    </row>
    <row r="230" spans="1:39" ht="12.75">
      <c r="A230" s="2" t="s">
        <v>345</v>
      </c>
      <c r="D230" s="6">
        <f>SUM(D30+D62+D87+D90+D96+D102+D105+D112+D118+D124+D128+D135+D145+D152+D156+D161+D176+D180+D185+D189+D193+D196+D199+D208+D216+D227)</f>
        <v>36180.8</v>
      </c>
      <c r="G230" s="6">
        <f>SUM(G30+G62+G87+G90+G96+G102+G105+G112+G118+G124+G128+G135+G145+G152+G156+G161+G176+G180+G185+G189+G193+G196+G199+G208+G216+G227)</f>
        <v>17174.1</v>
      </c>
      <c r="J230" s="6">
        <f>SUM(J30+J62+J87+J90+J96+J102+J105+J112+J118+J124+J128+J135+J145+J152+J156+J161+J176+J180+J185+J189+J193+J196+J199+J208+J216+J227)</f>
        <v>159111.35</v>
      </c>
      <c r="M230" s="6">
        <f>SUM(M30+M62+M87+M90+M96+M102+M105+M112+M118+M124+M128+M135+M145+M152+M156+M161+M176+M180+M185+M189+M193+M196+M199+M208+M216+M227)</f>
        <v>127071.11</v>
      </c>
      <c r="P230" s="6">
        <f>SUM(P30+P62+P87+P90+P96+P102+P105+P112+P118+P124+P128+P135+P145+P152+P156+P161+P176+P180+P185+P189+P193+P196+P199+P208+P216+P227)</f>
        <v>68817.45</v>
      </c>
      <c r="S230" s="6">
        <f>SUM(S30+S62+S87+S90+S96+S102+S105+S112+S118+S124+S128+S135+S145+S152+S156+S161+S176+S180+S185+S189+S193+S196+S199+S208+S216+S227)</f>
        <v>198906.97</v>
      </c>
      <c r="V230" s="6">
        <f>SUM(V30+V62+V87+V90+V96+V102+V105+V112+V118+V124+V128+V135+V145+V152+V156+V161+V176+V180+V185+V189+V193+V196+V199+V208+V216+V227)</f>
        <v>110577.88</v>
      </c>
      <c r="Y230" s="6">
        <f>SUM(Y30+Y62+Y87+Y90+Y96+Y102+Y105+Y112+Y118+Y124+Y128+Y135+Y145+Y152+Y156+Y161+Y176+Y180+Y185+Y189+Y193+Y196+Y199+Y208+Y216+Y227)</f>
        <v>118395.80999999998</v>
      </c>
      <c r="AB230" s="6">
        <f>SUM(AB30+AB62+AB87+AB90+AB96+AB102+AB105+AB112+AB118+AB124+AB128+AB135+AB145+AB152+AB156+AB161+AB176+AB180+AB185+AB189+AB193+AB196+AB199+AB208+AB216+AB227)</f>
        <v>141114.7</v>
      </c>
      <c r="AE230" s="6">
        <f>SUM(AE30+AE62+AE87+AE90+AE96+AE102+AE105+AE112+AE118+AE124+AE128+AE135+AE145+AE152+AE156+AE161+AE176+AE180+AE185+AE189+AE193+AE196+AE199+AE208+AE216+AE227)</f>
        <v>141275.09</v>
      </c>
      <c r="AH230" s="6">
        <f>SUM(AH30+AH62+AH87+AH90+AH96+AH102+AH105+AH112+AH118+AH124+AH128+AH135+AH145+AH152+AH156+AH161+AH176+AH180+AH185+AH189+AH193+AH196+AH199+AH208+AH216+AH227)</f>
        <v>157813.35</v>
      </c>
      <c r="AK230" s="6">
        <f>SUM(AK30+AK62+AK87+AK90+AK96+AK102+AK105+AK112+AK118+AK124+AK128+AK132+AK135+AK138+AK145+AK152+AK156+AK161+AK176+AK180+AK185+AK189+AK193+AK196+AK199+AK208+AK216+AK220+AK224+AK227)</f>
        <v>154852.01</v>
      </c>
      <c r="AM230" s="6">
        <f>SUM(AM30+AM62+AM87+AM90+AM96+AM102+AM105+AM112+AM118+AM124+AM128+AM135+AM145+AM152+AM156+AM161+AM176+AM180+AM185+AM189+AM193+AM196+AM199+AM208+AM216+AM227)</f>
        <v>1418778.44</v>
      </c>
    </row>
    <row r="234" ht="12.75">
      <c r="A234" t="s">
        <v>28</v>
      </c>
    </row>
    <row r="237" ht="12.75">
      <c r="A237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75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13.140625" style="0" customWidth="1"/>
  </cols>
  <sheetData>
    <row r="2" ht="12.75">
      <c r="A2" t="s">
        <v>30</v>
      </c>
    </row>
    <row r="3" ht="12.75">
      <c r="A3" t="s">
        <v>31</v>
      </c>
    </row>
    <row r="4" ht="12.75">
      <c r="A4" t="s">
        <v>99</v>
      </c>
    </row>
    <row r="5" ht="12.75">
      <c r="A5" t="s">
        <v>53</v>
      </c>
    </row>
    <row r="8" spans="1:2" ht="12.75">
      <c r="A8" s="26" t="s">
        <v>190</v>
      </c>
      <c r="B8" s="26"/>
    </row>
    <row r="10" spans="1:2" ht="12.75">
      <c r="A10" s="2" t="s">
        <v>38</v>
      </c>
      <c r="B10" s="5"/>
    </row>
    <row r="11" spans="1:2" ht="12.75">
      <c r="A11" t="s">
        <v>146</v>
      </c>
      <c r="B11" s="5">
        <v>100812</v>
      </c>
    </row>
    <row r="12" spans="1:2" ht="12.75">
      <c r="A12" t="s">
        <v>147</v>
      </c>
      <c r="B12" s="5">
        <v>15816</v>
      </c>
    </row>
    <row r="13" spans="1:2" ht="12.75">
      <c r="A13" t="s">
        <v>148</v>
      </c>
      <c r="B13" s="5">
        <v>1500</v>
      </c>
    </row>
    <row r="14" spans="1:2" ht="12.75">
      <c r="A14" s="2" t="s">
        <v>149</v>
      </c>
      <c r="B14" s="6">
        <f>SUM(B11:B13)</f>
        <v>118128</v>
      </c>
    </row>
    <row r="15" ht="12.75">
      <c r="B15" s="5"/>
    </row>
    <row r="16" spans="1:2" ht="12.75">
      <c r="A16" s="2" t="s">
        <v>183</v>
      </c>
      <c r="B16" s="6"/>
    </row>
    <row r="17" spans="1:2" ht="12.75">
      <c r="A17" s="23" t="s">
        <v>184</v>
      </c>
      <c r="B17" s="20">
        <v>38982</v>
      </c>
    </row>
    <row r="18" spans="1:2" ht="12.75">
      <c r="A18" s="23" t="s">
        <v>187</v>
      </c>
      <c r="B18" s="20">
        <v>1809</v>
      </c>
    </row>
    <row r="19" spans="1:2" ht="12.75">
      <c r="A19" s="23" t="s">
        <v>185</v>
      </c>
      <c r="B19" s="20">
        <v>354</v>
      </c>
    </row>
    <row r="20" spans="1:2" ht="12.75">
      <c r="A20" s="23" t="s">
        <v>186</v>
      </c>
      <c r="B20" s="20">
        <v>16</v>
      </c>
    </row>
    <row r="21" spans="1:2" ht="12.75">
      <c r="A21" s="2" t="s">
        <v>154</v>
      </c>
      <c r="B21" s="6">
        <f>SUM(B17:B20)</f>
        <v>41161</v>
      </c>
    </row>
    <row r="22" ht="12.75">
      <c r="B22" s="5"/>
    </row>
    <row r="23" spans="1:2" ht="12.75">
      <c r="A23" s="19" t="s">
        <v>40</v>
      </c>
      <c r="B23" s="6">
        <v>5483.3</v>
      </c>
    </row>
    <row r="24" spans="1:2" ht="12.75">
      <c r="A24" s="19"/>
      <c r="B24" s="6"/>
    </row>
    <row r="25" spans="1:2" ht="12.75">
      <c r="A25" s="2" t="s">
        <v>41</v>
      </c>
      <c r="B25" s="5"/>
    </row>
    <row r="26" spans="1:2" ht="12.75">
      <c r="A26" s="4" t="s">
        <v>150</v>
      </c>
      <c r="B26" s="5">
        <v>2460.1</v>
      </c>
    </row>
    <row r="27" spans="1:2" ht="12.75">
      <c r="A27" s="4" t="s">
        <v>151</v>
      </c>
      <c r="B27" s="5">
        <v>725</v>
      </c>
    </row>
    <row r="28" spans="1:2" ht="12.75">
      <c r="A28" s="4" t="s">
        <v>152</v>
      </c>
      <c r="B28" s="5">
        <v>1040</v>
      </c>
    </row>
    <row r="29" spans="1:2" ht="12.75">
      <c r="A29" s="19" t="s">
        <v>153</v>
      </c>
      <c r="B29" s="6">
        <f>SUM(B26:B28)</f>
        <v>4225.1</v>
      </c>
    </row>
    <row r="30" ht="12.75">
      <c r="B30" s="5"/>
    </row>
    <row r="31" spans="1:2" ht="12.75">
      <c r="A31" t="s">
        <v>42</v>
      </c>
      <c r="B31" s="5">
        <v>314461.56</v>
      </c>
    </row>
    <row r="32" spans="1:2" ht="12.75">
      <c r="A32" t="s">
        <v>155</v>
      </c>
      <c r="B32" s="5">
        <v>1641.9</v>
      </c>
    </row>
    <row r="33" spans="1:2" ht="12.75">
      <c r="A33" t="s">
        <v>156</v>
      </c>
      <c r="B33" s="5">
        <v>12517</v>
      </c>
    </row>
    <row r="34" spans="1:2" ht="12.75">
      <c r="A34" t="s">
        <v>157</v>
      </c>
      <c r="B34" s="5">
        <v>738</v>
      </c>
    </row>
    <row r="35" spans="1:2" ht="12.75">
      <c r="A35" t="s">
        <v>158</v>
      </c>
      <c r="B35" s="5">
        <v>17300.35</v>
      </c>
    </row>
    <row r="36" spans="1:2" ht="12.75">
      <c r="A36" t="s">
        <v>159</v>
      </c>
      <c r="B36" s="5">
        <v>478.9</v>
      </c>
    </row>
    <row r="37" spans="1:2" ht="12.75">
      <c r="A37" t="s">
        <v>160</v>
      </c>
      <c r="B37" s="5">
        <v>1134.5</v>
      </c>
    </row>
    <row r="38" spans="1:2" ht="12.75">
      <c r="A38" t="s">
        <v>161</v>
      </c>
      <c r="B38" s="5">
        <v>82848</v>
      </c>
    </row>
    <row r="39" spans="1:2" ht="12.75">
      <c r="A39" t="s">
        <v>162</v>
      </c>
      <c r="B39" s="5">
        <v>112155.48</v>
      </c>
    </row>
    <row r="40" spans="1:2" ht="12.75">
      <c r="A40" t="s">
        <v>163</v>
      </c>
      <c r="B40" s="5">
        <v>949.03</v>
      </c>
    </row>
    <row r="41" spans="1:2" ht="12.75">
      <c r="A41" t="s">
        <v>164</v>
      </c>
      <c r="B41" s="5">
        <v>15278</v>
      </c>
    </row>
    <row r="42" spans="1:2" ht="12.75">
      <c r="A42" t="s">
        <v>165</v>
      </c>
      <c r="B42" s="5">
        <v>220</v>
      </c>
    </row>
    <row r="43" spans="1:2" ht="12.75">
      <c r="A43" t="s">
        <v>166</v>
      </c>
      <c r="B43" s="5">
        <v>9100</v>
      </c>
    </row>
    <row r="44" spans="1:2" ht="12.75">
      <c r="A44" t="s">
        <v>167</v>
      </c>
      <c r="B44" s="5">
        <v>2640</v>
      </c>
    </row>
    <row r="45" spans="1:2" ht="12.75">
      <c r="A45" t="s">
        <v>168</v>
      </c>
      <c r="B45" s="5">
        <v>174</v>
      </c>
    </row>
    <row r="46" spans="1:2" ht="12.75">
      <c r="A46" t="s">
        <v>169</v>
      </c>
      <c r="B46" s="5">
        <v>4100</v>
      </c>
    </row>
    <row r="47" spans="1:2" ht="12.75">
      <c r="A47" t="s">
        <v>170</v>
      </c>
      <c r="B47" s="5">
        <v>619.9</v>
      </c>
    </row>
    <row r="48" spans="1:2" ht="12.75">
      <c r="A48" t="s">
        <v>171</v>
      </c>
      <c r="B48" s="5">
        <v>6505.47</v>
      </c>
    </row>
    <row r="49" spans="1:2" ht="12.75">
      <c r="A49" t="s">
        <v>172</v>
      </c>
      <c r="B49" s="5">
        <v>392.28</v>
      </c>
    </row>
    <row r="50" spans="1:2" ht="12.75">
      <c r="A50" t="s">
        <v>173</v>
      </c>
      <c r="B50" s="5">
        <v>9000</v>
      </c>
    </row>
    <row r="51" spans="1:2" ht="12.75">
      <c r="A51" t="s">
        <v>174</v>
      </c>
      <c r="B51" s="5">
        <v>13487.25</v>
      </c>
    </row>
    <row r="52" spans="1:2" ht="12.75">
      <c r="A52" t="s">
        <v>175</v>
      </c>
      <c r="B52" s="5">
        <v>11960</v>
      </c>
    </row>
    <row r="53" spans="1:2" ht="12.75">
      <c r="A53" t="s">
        <v>176</v>
      </c>
      <c r="B53" s="5">
        <v>10951.5</v>
      </c>
    </row>
    <row r="54" spans="1:2" ht="12.75">
      <c r="A54" s="2" t="s">
        <v>178</v>
      </c>
      <c r="B54" s="6">
        <f>SUM(B32:B53)</f>
        <v>314191.56</v>
      </c>
    </row>
    <row r="55" ht="12.75">
      <c r="B55" s="5"/>
    </row>
    <row r="56" spans="1:2" ht="12.75">
      <c r="A56" s="2" t="s">
        <v>43</v>
      </c>
      <c r="B56" s="5"/>
    </row>
    <row r="57" spans="1:2" ht="12.75">
      <c r="A57" t="s">
        <v>179</v>
      </c>
      <c r="B57" s="5">
        <v>17000</v>
      </c>
    </row>
    <row r="58" spans="1:2" ht="12.75">
      <c r="A58" t="s">
        <v>180</v>
      </c>
      <c r="B58" s="5">
        <v>900</v>
      </c>
    </row>
    <row r="59" spans="1:2" ht="12.75">
      <c r="A59" t="s">
        <v>177</v>
      </c>
      <c r="B59" s="5">
        <v>21947.2</v>
      </c>
    </row>
    <row r="60" spans="1:2" ht="12.75">
      <c r="A60" t="s">
        <v>182</v>
      </c>
      <c r="B60" s="5">
        <v>2511</v>
      </c>
    </row>
    <row r="61" spans="1:2" ht="12.75">
      <c r="A61" s="2" t="s">
        <v>181</v>
      </c>
      <c r="B61" s="6">
        <f>SUM(B57:B60)</f>
        <v>42358.2</v>
      </c>
    </row>
    <row r="62" ht="12.75">
      <c r="B62" s="5"/>
    </row>
    <row r="63" spans="1:2" ht="12.75">
      <c r="A63" s="2" t="s">
        <v>44</v>
      </c>
      <c r="B63" s="5"/>
    </row>
    <row r="64" spans="1:2" ht="12.75">
      <c r="A64" t="s">
        <v>188</v>
      </c>
      <c r="B64" s="5">
        <v>159000</v>
      </c>
    </row>
    <row r="65" spans="1:2" ht="12.75">
      <c r="A65" t="s">
        <v>192</v>
      </c>
      <c r="B65" s="5">
        <v>749204.41</v>
      </c>
    </row>
    <row r="66" spans="1:2" ht="12.75">
      <c r="A66" s="2" t="s">
        <v>189</v>
      </c>
      <c r="B66" s="6">
        <f>SUM(B64:B65)</f>
        <v>908204.41</v>
      </c>
    </row>
    <row r="69" spans="1:2" ht="12.75">
      <c r="A69" s="7" t="s">
        <v>46</v>
      </c>
      <c r="B69" s="6">
        <v>3834.4</v>
      </c>
    </row>
    <row r="72" ht="12.75">
      <c r="A72" t="s">
        <v>28</v>
      </c>
    </row>
    <row r="75" ht="12.75">
      <c r="A75" t="s">
        <v>29</v>
      </c>
    </row>
  </sheetData>
  <mergeCells count="1"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68"/>
  <sheetViews>
    <sheetView workbookViewId="0" topLeftCell="A1">
      <selection activeCell="A1" sqref="A1"/>
    </sheetView>
  </sheetViews>
  <sheetFormatPr defaultColWidth="9.140625" defaultRowHeight="12.75"/>
  <cols>
    <col min="1" max="1" width="52.8515625" style="0" customWidth="1"/>
    <col min="2" max="2" width="16.421875" style="0" customWidth="1"/>
  </cols>
  <sheetData>
    <row r="2" ht="12.75">
      <c r="A2" t="s">
        <v>30</v>
      </c>
    </row>
    <row r="3" ht="12.75">
      <c r="A3" t="s">
        <v>31</v>
      </c>
    </row>
    <row r="4" ht="12.75">
      <c r="A4" t="s">
        <v>99</v>
      </c>
    </row>
    <row r="5" ht="12.75">
      <c r="A5" t="s">
        <v>53</v>
      </c>
    </row>
    <row r="8" spans="1:2" ht="12.75">
      <c r="A8" s="26" t="s">
        <v>191</v>
      </c>
      <c r="B8" s="26"/>
    </row>
    <row r="11" spans="1:2" ht="12.75">
      <c r="A11" s="19" t="s">
        <v>35</v>
      </c>
      <c r="B11" s="5"/>
    </row>
    <row r="12" spans="1:2" ht="12.75">
      <c r="A12" s="4" t="s">
        <v>107</v>
      </c>
      <c r="B12" s="5">
        <v>741373</v>
      </c>
    </row>
    <row r="13" spans="1:2" ht="12.75">
      <c r="A13" s="4" t="s">
        <v>108</v>
      </c>
      <c r="B13" s="5">
        <v>100000</v>
      </c>
    </row>
    <row r="14" spans="1:2" ht="12.75">
      <c r="A14" s="4" t="s">
        <v>109</v>
      </c>
      <c r="B14" s="5">
        <v>110659</v>
      </c>
    </row>
    <row r="15" spans="1:2" ht="12.75">
      <c r="A15" s="19" t="s">
        <v>113</v>
      </c>
      <c r="B15" s="6">
        <f>SUM(B12:B14)</f>
        <v>952032</v>
      </c>
    </row>
    <row r="16" spans="1:2" ht="12.75">
      <c r="A16" s="4"/>
      <c r="B16" s="5"/>
    </row>
    <row r="17" spans="1:2" ht="12.75">
      <c r="A17" s="2" t="s">
        <v>102</v>
      </c>
      <c r="B17" s="5"/>
    </row>
    <row r="18" spans="1:2" ht="12.75">
      <c r="A18" s="4" t="s">
        <v>110</v>
      </c>
      <c r="B18" s="20">
        <v>3000</v>
      </c>
    </row>
    <row r="19" spans="1:2" ht="12.75">
      <c r="A19" s="4" t="s">
        <v>111</v>
      </c>
      <c r="B19" s="20">
        <v>1750</v>
      </c>
    </row>
    <row r="20" spans="1:2" ht="12.75">
      <c r="A20" s="19" t="s">
        <v>112</v>
      </c>
      <c r="B20" s="6">
        <f>SUM(B18:B19)</f>
        <v>4750</v>
      </c>
    </row>
    <row r="21" ht="12.75">
      <c r="B21" s="5"/>
    </row>
    <row r="22" spans="1:2" ht="12.75">
      <c r="A22" s="2" t="s">
        <v>103</v>
      </c>
      <c r="B22" s="5"/>
    </row>
    <row r="23" spans="1:2" ht="12.75">
      <c r="A23" t="s">
        <v>114</v>
      </c>
      <c r="B23" s="5">
        <v>5000</v>
      </c>
    </row>
    <row r="24" spans="1:2" ht="12.75">
      <c r="A24" t="s">
        <v>115</v>
      </c>
      <c r="B24" s="5">
        <v>4000</v>
      </c>
    </row>
    <row r="25" spans="1:2" ht="12.75">
      <c r="A25" t="s">
        <v>116</v>
      </c>
      <c r="B25" s="5">
        <v>4000</v>
      </c>
    </row>
    <row r="26" spans="1:2" ht="12.75">
      <c r="A26" t="s">
        <v>117</v>
      </c>
      <c r="B26" s="5">
        <v>6000</v>
      </c>
    </row>
    <row r="27" spans="1:2" ht="12.75">
      <c r="A27" t="s">
        <v>118</v>
      </c>
      <c r="B27" s="5">
        <v>20000</v>
      </c>
    </row>
    <row r="28" spans="1:2" ht="12.75">
      <c r="A28" s="2" t="s">
        <v>119</v>
      </c>
      <c r="B28" s="6">
        <f>SUM(B23:B27)</f>
        <v>39000</v>
      </c>
    </row>
    <row r="29" ht="12.75">
      <c r="B29" s="5"/>
    </row>
    <row r="30" spans="1:2" ht="12.75">
      <c r="A30" s="2" t="s">
        <v>120</v>
      </c>
      <c r="B30" s="5"/>
    </row>
    <row r="31" spans="1:2" ht="12.75">
      <c r="A31" t="s">
        <v>121</v>
      </c>
      <c r="B31" s="5">
        <v>5000</v>
      </c>
    </row>
    <row r="32" spans="1:2" ht="12.75">
      <c r="A32" t="s">
        <v>122</v>
      </c>
      <c r="B32" s="5">
        <v>40000</v>
      </c>
    </row>
    <row r="33" spans="1:2" ht="12.75">
      <c r="A33" s="2" t="s">
        <v>123</v>
      </c>
      <c r="B33" s="6">
        <f>SUM(B31:B32)</f>
        <v>45000</v>
      </c>
    </row>
    <row r="34" ht="12.75">
      <c r="B34" s="5"/>
    </row>
    <row r="35" spans="1:2" ht="12.75">
      <c r="A35" s="2" t="s">
        <v>104</v>
      </c>
      <c r="B35" s="5"/>
    </row>
    <row r="36" spans="1:2" ht="12.75">
      <c r="A36" t="s">
        <v>124</v>
      </c>
      <c r="B36" s="5">
        <v>62810</v>
      </c>
    </row>
    <row r="37" spans="1:2" ht="12.75">
      <c r="A37" t="s">
        <v>125</v>
      </c>
      <c r="B37" s="5">
        <v>150</v>
      </c>
    </row>
    <row r="38" spans="1:2" ht="12.75">
      <c r="A38" t="s">
        <v>126</v>
      </c>
      <c r="B38" s="5">
        <v>600</v>
      </c>
    </row>
    <row r="39" spans="1:2" ht="12.75">
      <c r="A39" t="s">
        <v>127</v>
      </c>
      <c r="B39" s="5">
        <v>1725</v>
      </c>
    </row>
    <row r="40" spans="1:2" ht="12.75">
      <c r="A40" t="s">
        <v>128</v>
      </c>
      <c r="B40" s="5">
        <v>1555</v>
      </c>
    </row>
    <row r="41" spans="1:2" ht="12.75">
      <c r="A41" s="2" t="s">
        <v>129</v>
      </c>
      <c r="B41" s="6">
        <f>SUM(B36:B40)</f>
        <v>66840</v>
      </c>
    </row>
    <row r="42" ht="12.75">
      <c r="B42" s="5"/>
    </row>
    <row r="43" spans="1:2" ht="12.75">
      <c r="A43" s="2" t="s">
        <v>105</v>
      </c>
      <c r="B43" s="5"/>
    </row>
    <row r="44" spans="1:2" ht="25.5">
      <c r="A44" s="21" t="s">
        <v>130</v>
      </c>
      <c r="B44" s="5">
        <v>39200</v>
      </c>
    </row>
    <row r="45" spans="1:2" ht="25.5">
      <c r="A45" s="21" t="s">
        <v>131</v>
      </c>
      <c r="B45" s="5">
        <v>39000</v>
      </c>
    </row>
    <row r="46" spans="1:2" ht="25.5">
      <c r="A46" s="21" t="s">
        <v>132</v>
      </c>
      <c r="B46" s="5">
        <v>2000</v>
      </c>
    </row>
    <row r="47" spans="1:2" ht="25.5">
      <c r="A47" s="21" t="s">
        <v>133</v>
      </c>
      <c r="B47" s="5">
        <v>176800</v>
      </c>
    </row>
    <row r="48" spans="1:2" ht="12.75">
      <c r="A48" s="21" t="s">
        <v>134</v>
      </c>
      <c r="B48" s="5">
        <v>5000</v>
      </c>
    </row>
    <row r="49" spans="1:2" ht="12.75">
      <c r="A49" s="21" t="s">
        <v>135</v>
      </c>
      <c r="B49" s="5">
        <v>120000</v>
      </c>
    </row>
    <row r="50" spans="1:2" ht="12.75">
      <c r="A50" s="21" t="s">
        <v>136</v>
      </c>
      <c r="B50" s="5">
        <v>5200</v>
      </c>
    </row>
    <row r="51" spans="1:2" ht="12.75">
      <c r="A51" s="21" t="s">
        <v>137</v>
      </c>
      <c r="B51" s="5">
        <v>4000</v>
      </c>
    </row>
    <row r="52" spans="1:2" ht="12.75">
      <c r="A52" s="21" t="s">
        <v>138</v>
      </c>
      <c r="B52" s="5">
        <v>3000</v>
      </c>
    </row>
    <row r="53" spans="1:2" ht="12.75">
      <c r="A53" s="21" t="s">
        <v>139</v>
      </c>
      <c r="B53" s="5">
        <v>4000</v>
      </c>
    </row>
    <row r="54" spans="1:2" ht="12.75">
      <c r="A54" s="21" t="s">
        <v>140</v>
      </c>
      <c r="B54" s="5">
        <v>7000</v>
      </c>
    </row>
    <row r="55" spans="1:2" ht="12.75">
      <c r="A55" s="21" t="s">
        <v>141</v>
      </c>
      <c r="B55" s="5">
        <v>8000</v>
      </c>
    </row>
    <row r="56" spans="1:2" ht="12.75">
      <c r="A56" s="21" t="s">
        <v>142</v>
      </c>
      <c r="B56" s="5">
        <v>7500</v>
      </c>
    </row>
    <row r="57" spans="1:2" ht="12.75">
      <c r="A57" s="21" t="s">
        <v>143</v>
      </c>
      <c r="B57" s="5">
        <v>6500</v>
      </c>
    </row>
    <row r="58" spans="1:2" ht="12.75">
      <c r="A58" s="22" t="s">
        <v>144</v>
      </c>
      <c r="B58" s="6">
        <f>SUM(B44:B57)</f>
        <v>427200</v>
      </c>
    </row>
    <row r="59" ht="12.75">
      <c r="B59" s="5"/>
    </row>
    <row r="60" spans="1:2" ht="12.75">
      <c r="A60" s="2" t="s">
        <v>106</v>
      </c>
      <c r="B60" s="6">
        <v>25000</v>
      </c>
    </row>
    <row r="62" spans="1:2" ht="12.75">
      <c r="A62" s="2" t="s">
        <v>145</v>
      </c>
      <c r="B62" s="2">
        <v>334.02</v>
      </c>
    </row>
    <row r="65" ht="12.75">
      <c r="A65" t="s">
        <v>28</v>
      </c>
    </row>
    <row r="68" ht="12.75">
      <c r="A68" t="s">
        <v>29</v>
      </c>
    </row>
  </sheetData>
  <mergeCells count="1"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5"/>
  <sheetViews>
    <sheetView workbookViewId="0" topLeftCell="A1">
      <selection activeCell="A3" sqref="A3:D3"/>
    </sheetView>
  </sheetViews>
  <sheetFormatPr defaultColWidth="9.140625" defaultRowHeight="12.75"/>
  <cols>
    <col min="1" max="1" width="4.57421875" style="0" customWidth="1"/>
    <col min="2" max="2" width="55.57421875" style="0" customWidth="1"/>
    <col min="3" max="3" width="10.00390625" style="0" customWidth="1"/>
  </cols>
  <sheetData>
    <row r="1" ht="0.75" customHeight="1"/>
    <row r="2" spans="1:4" ht="13.5">
      <c r="A2" s="27" t="s">
        <v>30</v>
      </c>
      <c r="B2" s="28"/>
      <c r="C2" s="28"/>
      <c r="D2" s="28"/>
    </row>
    <row r="3" spans="1:4" ht="12.75" customHeight="1">
      <c r="A3" s="27" t="s">
        <v>98</v>
      </c>
      <c r="B3" s="28"/>
      <c r="C3" s="28"/>
      <c r="D3" s="28"/>
    </row>
    <row r="4" spans="1:4" ht="0.75" customHeight="1" hidden="1">
      <c r="A4" s="47"/>
      <c r="B4" s="28"/>
      <c r="C4" s="28"/>
      <c r="D4" s="28"/>
    </row>
    <row r="5" spans="1:4" ht="13.5" customHeight="1" hidden="1">
      <c r="A5" s="28"/>
      <c r="B5" s="28"/>
      <c r="C5" s="28"/>
      <c r="D5" s="28"/>
    </row>
    <row r="6" spans="1:4" ht="13.5" customHeight="1">
      <c r="A6" s="32"/>
      <c r="B6" s="32"/>
      <c r="C6" s="48">
        <v>2006</v>
      </c>
      <c r="D6" s="49">
        <v>2005</v>
      </c>
    </row>
    <row r="7" spans="1:4" ht="8.25" customHeight="1" hidden="1">
      <c r="A7" s="32"/>
      <c r="B7" s="32"/>
      <c r="C7" s="48"/>
      <c r="D7" s="50"/>
    </row>
    <row r="8" spans="1:4" ht="13.5" customHeight="1">
      <c r="A8" s="44" t="s">
        <v>54</v>
      </c>
      <c r="B8" s="44"/>
      <c r="C8" s="45"/>
      <c r="D8" s="45"/>
    </row>
    <row r="9" spans="1:4" ht="13.5" customHeight="1">
      <c r="A9" s="31" t="s">
        <v>55</v>
      </c>
      <c r="B9" s="31"/>
      <c r="C9" s="10">
        <v>122575.05</v>
      </c>
      <c r="D9" s="10">
        <v>-5373</v>
      </c>
    </row>
    <row r="10" spans="1:4" ht="13.5" customHeight="1">
      <c r="A10" s="46" t="s">
        <v>56</v>
      </c>
      <c r="B10" s="46"/>
      <c r="C10" s="46"/>
      <c r="D10" s="46"/>
    </row>
    <row r="11" spans="1:4" ht="13.5" customHeight="1">
      <c r="A11" s="11"/>
      <c r="B11" s="12" t="s">
        <v>57</v>
      </c>
      <c r="C11" s="13">
        <v>3834</v>
      </c>
      <c r="D11" s="13">
        <v>3835</v>
      </c>
    </row>
    <row r="12" spans="1:4" ht="13.5" customHeight="1">
      <c r="A12" s="11"/>
      <c r="B12" s="12" t="s">
        <v>58</v>
      </c>
      <c r="C12" s="10">
        <v>0</v>
      </c>
      <c r="D12" s="9">
        <v>0</v>
      </c>
    </row>
    <row r="13" spans="1:4" ht="13.5" customHeight="1">
      <c r="A13" s="11"/>
      <c r="B13" s="12" t="s">
        <v>59</v>
      </c>
      <c r="C13" s="9">
        <v>0</v>
      </c>
      <c r="D13" s="9">
        <v>0</v>
      </c>
    </row>
    <row r="14" spans="1:4" ht="13.5" customHeight="1">
      <c r="A14" s="31" t="s">
        <v>60</v>
      </c>
      <c r="B14" s="31"/>
      <c r="C14" s="10">
        <v>2643</v>
      </c>
      <c r="D14" s="10">
        <v>94</v>
      </c>
    </row>
    <row r="15" spans="1:4" ht="13.5" customHeight="1">
      <c r="A15" s="31" t="s">
        <v>61</v>
      </c>
      <c r="B15" s="31"/>
      <c r="C15" s="10">
        <v>0</v>
      </c>
      <c r="D15" s="10">
        <v>0</v>
      </c>
    </row>
    <row r="16" spans="1:4" ht="13.5" customHeight="1">
      <c r="A16" s="31" t="s">
        <v>62</v>
      </c>
      <c r="B16" s="31"/>
      <c r="C16" s="10">
        <v>-6587.05</v>
      </c>
      <c r="D16" s="10">
        <v>2500</v>
      </c>
    </row>
    <row r="17" spans="1:4" ht="13.5" customHeight="1">
      <c r="A17" s="31" t="s">
        <v>63</v>
      </c>
      <c r="B17" s="31"/>
      <c r="C17" s="10">
        <v>0</v>
      </c>
      <c r="D17" s="10">
        <v>0</v>
      </c>
    </row>
    <row r="18" spans="1:4" ht="13.5" customHeight="1">
      <c r="A18" s="31" t="s">
        <v>64</v>
      </c>
      <c r="B18" s="31"/>
      <c r="C18" s="10">
        <v>0</v>
      </c>
      <c r="D18" s="9">
        <v>0</v>
      </c>
    </row>
    <row r="19" spans="1:4" ht="13.5" customHeight="1">
      <c r="A19" s="41" t="s">
        <v>65</v>
      </c>
      <c r="B19" s="41"/>
      <c r="C19" s="14">
        <f>SUM(C9,C11:C18)</f>
        <v>122465</v>
      </c>
      <c r="D19" s="14">
        <f>SUM(D9,D11:D18)</f>
        <v>1056</v>
      </c>
    </row>
    <row r="20" spans="1:4" ht="13.5" customHeight="1">
      <c r="A20" s="32"/>
      <c r="B20" s="33"/>
      <c r="C20" s="33"/>
      <c r="D20" s="33"/>
    </row>
    <row r="21" spans="1:4" ht="13.5" customHeight="1">
      <c r="A21" s="42" t="s">
        <v>66</v>
      </c>
      <c r="B21" s="42"/>
      <c r="C21" s="43"/>
      <c r="D21" s="43"/>
    </row>
    <row r="22" spans="1:4" ht="13.5" customHeight="1">
      <c r="A22" s="31" t="s">
        <v>67</v>
      </c>
      <c r="B22" s="31"/>
      <c r="C22" s="10">
        <v>0</v>
      </c>
      <c r="D22" s="10">
        <v>0</v>
      </c>
    </row>
    <row r="23" spans="1:4" ht="13.5" customHeight="1">
      <c r="A23" s="31" t="s">
        <v>68</v>
      </c>
      <c r="B23" s="31"/>
      <c r="C23" s="10">
        <v>0</v>
      </c>
      <c r="D23" s="10">
        <v>0</v>
      </c>
    </row>
    <row r="24" spans="1:4" ht="13.5" customHeight="1">
      <c r="A24" s="31" t="s">
        <v>69</v>
      </c>
      <c r="B24" s="31"/>
      <c r="C24" s="9">
        <v>0</v>
      </c>
      <c r="D24" s="9">
        <v>0</v>
      </c>
    </row>
    <row r="25" spans="1:4" ht="13.5" customHeight="1">
      <c r="A25" s="39" t="s">
        <v>70</v>
      </c>
      <c r="B25" s="40"/>
      <c r="C25" s="9">
        <v>0</v>
      </c>
      <c r="D25" s="9">
        <v>0</v>
      </c>
    </row>
    <row r="26" spans="1:4" ht="13.5" customHeight="1">
      <c r="A26" s="31" t="s">
        <v>71</v>
      </c>
      <c r="B26" s="31"/>
      <c r="C26" s="9">
        <v>0</v>
      </c>
      <c r="D26" s="10">
        <v>0</v>
      </c>
    </row>
    <row r="27" spans="1:4" ht="13.5" customHeight="1">
      <c r="A27" s="39" t="s">
        <v>72</v>
      </c>
      <c r="B27" s="40"/>
      <c r="C27" s="9">
        <v>0</v>
      </c>
      <c r="D27" s="10">
        <v>0</v>
      </c>
    </row>
    <row r="28" spans="1:4" ht="13.5" customHeight="1">
      <c r="A28" s="31" t="s">
        <v>73</v>
      </c>
      <c r="B28" s="31"/>
      <c r="C28" s="10">
        <v>0</v>
      </c>
      <c r="D28" s="10">
        <v>0</v>
      </c>
    </row>
    <row r="29" spans="1:4" ht="13.5" customHeight="1">
      <c r="A29" s="31" t="s">
        <v>74</v>
      </c>
      <c r="B29" s="31"/>
      <c r="C29" s="10">
        <v>0</v>
      </c>
      <c r="D29" s="9">
        <v>0</v>
      </c>
    </row>
    <row r="30" spans="1:4" ht="13.5" customHeight="1">
      <c r="A30" s="31" t="s">
        <v>75</v>
      </c>
      <c r="B30" s="31"/>
      <c r="C30" s="10">
        <v>0</v>
      </c>
      <c r="D30" s="9">
        <v>0</v>
      </c>
    </row>
    <row r="31" spans="1:4" ht="13.5" customHeight="1">
      <c r="A31" s="39" t="s">
        <v>76</v>
      </c>
      <c r="B31" s="40"/>
      <c r="C31" s="10">
        <v>0</v>
      </c>
      <c r="D31" s="9">
        <v>0</v>
      </c>
    </row>
    <row r="32" spans="1:4" ht="13.5" customHeight="1">
      <c r="A32" s="31" t="s">
        <v>77</v>
      </c>
      <c r="B32" s="31"/>
      <c r="C32" s="9">
        <v>0</v>
      </c>
      <c r="D32" s="10">
        <v>0</v>
      </c>
    </row>
    <row r="33" spans="1:4" ht="13.5" customHeight="1">
      <c r="A33" s="31" t="s">
        <v>78</v>
      </c>
      <c r="B33" s="31"/>
      <c r="C33" s="9">
        <v>0</v>
      </c>
      <c r="D33" s="9">
        <v>0</v>
      </c>
    </row>
    <row r="34" spans="1:4" ht="13.5" customHeight="1">
      <c r="A34" s="31" t="s">
        <v>79</v>
      </c>
      <c r="B34" s="31"/>
      <c r="C34" s="10">
        <v>0</v>
      </c>
      <c r="D34" s="9">
        <v>0</v>
      </c>
    </row>
    <row r="35" spans="1:4" ht="13.5" customHeight="1">
      <c r="A35" s="31" t="s">
        <v>80</v>
      </c>
      <c r="B35" s="31"/>
      <c r="C35" s="9">
        <v>0</v>
      </c>
      <c r="D35" s="10">
        <v>0</v>
      </c>
    </row>
    <row r="36" spans="1:4" ht="13.5" customHeight="1">
      <c r="A36" s="31" t="s">
        <v>81</v>
      </c>
      <c r="B36" s="31"/>
      <c r="C36" s="10">
        <v>0</v>
      </c>
      <c r="D36" s="10">
        <v>0</v>
      </c>
    </row>
    <row r="37" spans="1:4" ht="13.5" customHeight="1">
      <c r="A37" s="31" t="s">
        <v>82</v>
      </c>
      <c r="B37" s="31"/>
      <c r="C37" s="10">
        <v>0</v>
      </c>
      <c r="D37" s="9">
        <v>0</v>
      </c>
    </row>
    <row r="38" spans="1:4" ht="13.5" customHeight="1">
      <c r="A38" s="38" t="s">
        <v>83</v>
      </c>
      <c r="B38" s="38"/>
      <c r="C38" s="15">
        <f>SUM(C22:C37)</f>
        <v>0</v>
      </c>
      <c r="D38" s="15">
        <f>SUM(D22:D37)</f>
        <v>0</v>
      </c>
    </row>
    <row r="39" spans="1:4" ht="13.5" customHeight="1">
      <c r="A39" s="32"/>
      <c r="B39" s="33"/>
      <c r="C39" s="33"/>
      <c r="D39" s="33"/>
    </row>
    <row r="40" spans="1:4" ht="13.5" customHeight="1">
      <c r="A40" s="34" t="s">
        <v>84</v>
      </c>
      <c r="B40" s="34"/>
      <c r="C40" s="35"/>
      <c r="D40" s="35"/>
    </row>
    <row r="41" spans="1:4" ht="13.5" customHeight="1">
      <c r="A41" s="31" t="s">
        <v>85</v>
      </c>
      <c r="B41" s="31"/>
      <c r="C41" s="10">
        <v>0</v>
      </c>
      <c r="D41" s="10">
        <v>0</v>
      </c>
    </row>
    <row r="42" spans="1:4" ht="13.5" customHeight="1">
      <c r="A42" s="31" t="s">
        <v>86</v>
      </c>
      <c r="B42" s="31"/>
      <c r="C42" s="10">
        <v>0</v>
      </c>
      <c r="D42" s="10">
        <v>0</v>
      </c>
    </row>
    <row r="43" spans="1:4" ht="13.5" customHeight="1">
      <c r="A43" s="31" t="s">
        <v>87</v>
      </c>
      <c r="B43" s="31"/>
      <c r="C43" s="10">
        <v>0</v>
      </c>
      <c r="D43" s="10">
        <v>0</v>
      </c>
    </row>
    <row r="44" spans="1:4" ht="13.5" customHeight="1">
      <c r="A44" s="31" t="s">
        <v>88</v>
      </c>
      <c r="B44" s="31"/>
      <c r="C44" s="10">
        <v>0</v>
      </c>
      <c r="D44" s="9">
        <v>0</v>
      </c>
    </row>
    <row r="45" spans="1:4" ht="13.5" customHeight="1">
      <c r="A45" s="31" t="s">
        <v>89</v>
      </c>
      <c r="B45" s="31"/>
      <c r="C45" s="9">
        <v>0</v>
      </c>
      <c r="D45" s="9">
        <v>0</v>
      </c>
    </row>
    <row r="46" spans="1:4" ht="13.5" customHeight="1">
      <c r="A46" s="31" t="s">
        <v>90</v>
      </c>
      <c r="B46" s="31"/>
      <c r="C46" s="10">
        <v>0</v>
      </c>
      <c r="D46" s="10">
        <v>0</v>
      </c>
    </row>
    <row r="47" spans="1:4" ht="13.5" customHeight="1">
      <c r="A47" s="36" t="s">
        <v>91</v>
      </c>
      <c r="B47" s="36"/>
      <c r="C47" s="16">
        <f>SUM(C41:C46)</f>
        <v>0</v>
      </c>
      <c r="D47" s="16">
        <f>SUM(D41:D46)</f>
        <v>0</v>
      </c>
    </row>
    <row r="48" spans="1:4" ht="13.5" customHeight="1">
      <c r="A48" s="32"/>
      <c r="B48" s="33"/>
      <c r="C48" s="33"/>
      <c r="D48" s="33"/>
    </row>
    <row r="49" spans="1:4" ht="13.5" customHeight="1">
      <c r="A49" s="37" t="s">
        <v>92</v>
      </c>
      <c r="B49" s="37"/>
      <c r="C49" s="17">
        <f>SUM(C19,C38,C47)</f>
        <v>122465</v>
      </c>
      <c r="D49" s="17">
        <f>SUM(D19,D38,D47)</f>
        <v>1056</v>
      </c>
    </row>
    <row r="50" spans="1:4" ht="13.5" customHeight="1">
      <c r="A50" s="32"/>
      <c r="B50" s="33"/>
      <c r="C50" s="33"/>
      <c r="D50" s="33"/>
    </row>
    <row r="51" spans="1:4" ht="13.5" customHeight="1">
      <c r="A51" s="29" t="s">
        <v>93</v>
      </c>
      <c r="B51" s="29"/>
      <c r="C51" s="18">
        <v>85757.6</v>
      </c>
      <c r="D51" s="18">
        <v>84702</v>
      </c>
    </row>
    <row r="52" spans="1:4" ht="13.5" customHeight="1">
      <c r="A52" s="29" t="s">
        <v>94</v>
      </c>
      <c r="B52" s="29"/>
      <c r="C52" s="18">
        <f>C49</f>
        <v>122465</v>
      </c>
      <c r="D52" s="18">
        <f>D49</f>
        <v>1056</v>
      </c>
    </row>
    <row r="53" spans="1:4" ht="13.5" customHeight="1">
      <c r="A53" s="30" t="s">
        <v>95</v>
      </c>
      <c r="B53" s="30"/>
      <c r="C53" s="10">
        <v>0</v>
      </c>
      <c r="D53" s="9">
        <v>0</v>
      </c>
    </row>
    <row r="54" spans="1:4" ht="13.5" customHeight="1">
      <c r="A54" s="29" t="s">
        <v>96</v>
      </c>
      <c r="B54" s="29"/>
      <c r="C54" s="18">
        <f>SUM(C51:C53)</f>
        <v>208222.6</v>
      </c>
      <c r="D54" s="18">
        <f>SUM(D51:D53)</f>
        <v>85758</v>
      </c>
    </row>
    <row r="55" ht="12.75">
      <c r="A55" t="s">
        <v>97</v>
      </c>
    </row>
  </sheetData>
  <mergeCells count="51">
    <mergeCell ref="A3:D3"/>
    <mergeCell ref="A4:D4"/>
    <mergeCell ref="A5:D5"/>
    <mergeCell ref="A6:B7"/>
    <mergeCell ref="C6:C7"/>
    <mergeCell ref="D6:D7"/>
    <mergeCell ref="A8:D8"/>
    <mergeCell ref="A9:B9"/>
    <mergeCell ref="A10:D10"/>
    <mergeCell ref="A14:B14"/>
    <mergeCell ref="A15:B15"/>
    <mergeCell ref="A16:B16"/>
    <mergeCell ref="A17:B17"/>
    <mergeCell ref="A18:B18"/>
    <mergeCell ref="A19:B19"/>
    <mergeCell ref="A20:D20"/>
    <mergeCell ref="A21:D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1:B41"/>
    <mergeCell ref="A42:B42"/>
    <mergeCell ref="A35:B35"/>
    <mergeCell ref="A36:B36"/>
    <mergeCell ref="A37:B37"/>
    <mergeCell ref="A38:B38"/>
    <mergeCell ref="A54:B54"/>
    <mergeCell ref="A47:B47"/>
    <mergeCell ref="A48:D48"/>
    <mergeCell ref="A49:B49"/>
    <mergeCell ref="A50:D50"/>
    <mergeCell ref="A2:D2"/>
    <mergeCell ref="A51:B51"/>
    <mergeCell ref="A52:B52"/>
    <mergeCell ref="A53:B53"/>
    <mergeCell ref="A43:B43"/>
    <mergeCell ref="A44:B44"/>
    <mergeCell ref="A45:B45"/>
    <mergeCell ref="A46:B46"/>
    <mergeCell ref="A39:D39"/>
    <mergeCell ref="A40:D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Ida-Viru 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Hiie</dc:creator>
  <cp:keywords/>
  <dc:description/>
  <cp:lastModifiedBy>* * * * *</cp:lastModifiedBy>
  <cp:lastPrinted>2007-05-10T07:19:13Z</cp:lastPrinted>
  <dcterms:created xsi:type="dcterms:W3CDTF">2004-06-28T13:37:34Z</dcterms:created>
  <dcterms:modified xsi:type="dcterms:W3CDTF">2007-05-31T20:12:41Z</dcterms:modified>
  <cp:category/>
  <cp:version/>
  <cp:contentType/>
  <cp:contentStatus/>
</cp:coreProperties>
</file>